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5074" documentId="120_S{2AC9BD13-BADA-5192-A53E-5A8FF88502F6}" xr6:coauthVersionLast="47" xr6:coauthVersionMax="47" xr10:uidLastSave="{0946366A-4E74-4E18-BA17-69BE0DFDAE69}"/>
  <bookViews>
    <workbookView xWindow="-120" yWindow="-120" windowWidth="38640" windowHeight="21120" firstSheet="3"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125" i="2"/>
  <c r="G125" i="2"/>
  <c r="I125" i="2"/>
  <c r="J125" i="2"/>
  <c r="B126" i="2"/>
  <c r="G126" i="2"/>
  <c r="I126" i="2"/>
  <c r="J126" i="2"/>
  <c r="B127" i="2"/>
  <c r="G127" i="2"/>
  <c r="I127" i="2"/>
  <c r="J127" i="2"/>
  <c r="B128" i="2"/>
  <c r="G128" i="2"/>
  <c r="I128" i="2"/>
  <c r="J128" i="2"/>
  <c r="B129" i="2"/>
  <c r="G129" i="2"/>
  <c r="I129" i="2"/>
  <c r="J129" i="2"/>
  <c r="B130" i="2"/>
  <c r="G130" i="2"/>
  <c r="I130" i="2"/>
  <c r="J130" i="2"/>
  <c r="B131" i="2"/>
  <c r="G131" i="2"/>
  <c r="I131" i="2"/>
  <c r="J131" i="2"/>
  <c r="B132" i="2"/>
  <c r="G132" i="2"/>
  <c r="I132" i="2"/>
  <c r="J132" i="2"/>
  <c r="B133" i="2"/>
  <c r="G133" i="2"/>
  <c r="I133" i="2"/>
  <c r="J133" i="2"/>
  <c r="B134" i="2"/>
  <c r="G134" i="2"/>
  <c r="I134" i="2"/>
  <c r="J134" i="2"/>
  <c r="B135" i="2"/>
  <c r="G135" i="2"/>
  <c r="I135" i="2"/>
  <c r="J135" i="2"/>
  <c r="B136" i="2"/>
  <c r="G136" i="2"/>
  <c r="I136" i="2"/>
  <c r="J136" i="2"/>
  <c r="B137" i="2"/>
  <c r="G137" i="2"/>
  <c r="I137" i="2"/>
  <c r="J137" i="2"/>
  <c r="B138" i="2"/>
  <c r="G138" i="2"/>
  <c r="I138" i="2"/>
  <c r="J138"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5" i="2"/>
  <c r="G5" i="2"/>
  <c r="I5" i="2"/>
  <c r="J5" i="2"/>
  <c r="L5"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J139" i="2"/>
  <c r="J140" i="2"/>
  <c r="J141" i="2"/>
  <c r="J142" i="2"/>
  <c r="J143" i="2"/>
  <c r="J144" i="2"/>
  <c r="J145" i="2"/>
  <c r="J146" i="2"/>
  <c r="J147" i="2"/>
  <c r="J148" i="2"/>
  <c r="J149" i="2"/>
  <c r="J150" i="2"/>
  <c r="J151" i="2"/>
  <c r="J152" i="2"/>
  <c r="J153" i="2"/>
  <c r="J154" i="2"/>
  <c r="J155" i="2"/>
  <c r="J156" i="2"/>
  <c r="J157" i="2"/>
  <c r="I139" i="2"/>
  <c r="I140" i="2"/>
  <c r="I141" i="2"/>
  <c r="I142" i="2"/>
  <c r="I143" i="2"/>
  <c r="I144" i="2"/>
  <c r="I145" i="2"/>
  <c r="I146" i="2"/>
  <c r="I147" i="2"/>
  <c r="I148" i="2"/>
  <c r="I149" i="2"/>
  <c r="I150" i="2"/>
  <c r="I151" i="2"/>
  <c r="I152" i="2"/>
  <c r="I153" i="2"/>
  <c r="I154" i="2"/>
  <c r="I155" i="2"/>
  <c r="I156" i="2"/>
  <c r="I157" i="2"/>
  <c r="G139" i="2"/>
  <c r="G140" i="2"/>
  <c r="G141" i="2"/>
  <c r="G142" i="2"/>
  <c r="G143" i="2"/>
  <c r="G144" i="2"/>
  <c r="G145" i="2"/>
  <c r="G146" i="2"/>
  <c r="G147" i="2"/>
  <c r="G148" i="2"/>
  <c r="G149" i="2"/>
  <c r="G150" i="2"/>
  <c r="G151" i="2"/>
  <c r="G152" i="2"/>
  <c r="G153" i="2"/>
  <c r="G154" i="2"/>
  <c r="G155" i="2"/>
  <c r="G156" i="2"/>
  <c r="G157" i="2"/>
  <c r="B139" i="2"/>
  <c r="B140" i="2"/>
  <c r="B141" i="2"/>
  <c r="B142" i="2"/>
  <c r="B143" i="2"/>
  <c r="B144" i="2"/>
  <c r="B145" i="2"/>
  <c r="B146" i="2"/>
  <c r="B147" i="2"/>
  <c r="B148" i="2"/>
  <c r="B149" i="2"/>
  <c r="B150" i="2"/>
  <c r="B151" i="2"/>
  <c r="B152" i="2"/>
  <c r="B153" i="2"/>
  <c r="B154" i="2"/>
  <c r="B155" i="2"/>
  <c r="B156" i="2"/>
  <c r="B15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alcChain>
</file>

<file path=xl/sharedStrings.xml><?xml version="1.0" encoding="utf-8"?>
<sst xmlns="http://schemas.openxmlformats.org/spreadsheetml/2006/main" count="181543" uniqueCount="39149">
  <si>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</si>
  <si>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</si>
  <si>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</si>
  <si>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</si>
  <si>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</si>
  <si>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</si>
  <si>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</si>
  <si>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</si>
  <si>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</si>
  <si>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</si>
  <si>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</si>
  <si>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</si>
  <si>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</si>
  <si>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</si>
  <si>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</si>
  <si>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</si>
  <si>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</si>
  <si>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</si>
  <si>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</si>
  <si>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</si>
  <si>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</si>
  <si>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</si>
  <si>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</si>
  <si>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</si>
  <si>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</si>
  <si>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</si>
  <si>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</si>
  <si>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</si>
  <si>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</si>
  <si>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</si>
  <si>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</si>
  <si>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</si>
  <si>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</si>
  <si>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</si>
  <si>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</si>
  <si>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</si>
  <si>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</si>
  <si>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</si>
  <si>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</si>
  <si>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</si>
  <si>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</si>
  <si>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</si>
  <si>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</si>
  <si>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</si>
  <si>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</si>
  <si>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</si>
  <si>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</si>
  <si>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</si>
  <si>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</si>
  <si>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</si>
  <si>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</si>
  <si>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</si>
  <si>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</si>
  <si>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</si>
  <si>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</si>
  <si>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</si>
  <si>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</si>
  <si>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</si>
  <si>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</si>
  <si>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</si>
  <si>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</si>
  <si>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</si>
  <si>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</si>
  <si>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</si>
  <si>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</si>
  <si>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</si>
  <si>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</si>
  <si>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</si>
  <si>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</si>
  <si>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</si>
  <si>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</si>
  <si>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</si>
  <si>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</si>
  <si>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</si>
  <si>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</si>
  <si>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</si>
  <si>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</si>
  <si>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</si>
  <si>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</si>
  <si>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</si>
  <si>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</si>
  <si>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</si>
  <si>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</si>
  <si>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</si>
  <si>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</si>
  <si>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</si>
  <si>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</si>
  <si>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</si>
  <si>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</si>
  <si>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</si>
  <si>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</si>
  <si>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</si>
  <si>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</si>
  <si>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</si>
  <si>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</si>
  <si>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</si>
  <si>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</si>
  <si>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</si>
  <si>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</si>
  <si>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</si>
  <si>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</si>
  <si>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</si>
  <si>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</si>
  <si>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</si>
  <si>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</si>
  <si>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</si>
  <si>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</si>
  <si>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</si>
  <si>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</si>
  <si>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</si>
  <si>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</si>
  <si>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</si>
  <si>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</si>
  <si>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</si>
  <si>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</si>
  <si>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</si>
  <si>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</si>
  <si>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</si>
  <si>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</si>
  <si>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</si>
  <si>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</si>
  <si>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</si>
  <si>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</si>
  <si>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</si>
  <si>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</si>
  <si>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</si>
  <si>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</si>
  <si>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</si>
  <si>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</si>
  <si>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</si>
  <si>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</si>
  <si>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</si>
  <si>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</si>
  <si>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</si>
  <si>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</si>
  <si>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</si>
  <si>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</si>
  <si>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</si>
  <si>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</si>
  <si>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</si>
  <si>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</si>
  <si>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</si>
  <si>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</si>
  <si>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</si>
  <si>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</si>
  <si>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</si>
  <si>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</si>
  <si>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</si>
  <si>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</si>
  <si>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</si>
  <si>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</si>
  <si>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</si>
  <si>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</si>
  <si>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</si>
  <si>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</si>
  <si>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</si>
  <si>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</si>
  <si>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</si>
  <si>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</si>
  <si>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</si>
  <si>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</si>
  <si>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</si>
  <si>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</si>
  <si>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</si>
  <si>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</si>
  <si>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</si>
  <si>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</si>
  <si>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</si>
  <si>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</si>
  <si>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</si>
  <si>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</si>
  <si>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</si>
  <si>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</si>
  <si>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</si>
  <si>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</si>
  <si>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</si>
  <si>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</si>
  <si>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</si>
  <si>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</si>
  <si>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</si>
  <si>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</si>
  <si>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</si>
  <si>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</si>
  <si>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</si>
  <si>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</si>
  <si>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</si>
  <si>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</si>
  <si>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</si>
  <si>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</si>
  <si>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</si>
  <si>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</si>
  <si>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</si>
  <si>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</si>
  <si>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</si>
  <si>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</si>
  <si>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</si>
  <si>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</si>
  <si>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</si>
  <si>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</si>
  <si>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</si>
  <si>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</si>
  <si>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</si>
  <si>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</si>
  <si>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</si>
  <si>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</si>
  <si>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</si>
  <si>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</si>
  <si>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</si>
  <si>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</si>
  <si>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</si>
  <si>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</si>
  <si>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</si>
  <si>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</si>
  <si>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</si>
  <si>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</si>
  <si>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</si>
  <si>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</si>
  <si>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</si>
  <si>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</si>
  <si>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</si>
  <si>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</si>
  <si>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</si>
  <si>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</si>
  <si>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</si>
  <si>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</si>
  <si>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</si>
  <si>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</si>
  <si>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</si>
  <si>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</si>
  <si>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</si>
  <si>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</si>
  <si>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</si>
  <si>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</si>
  <si>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</si>
  <si>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</si>
  <si>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</si>
  <si>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</si>
  <si>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</si>
  <si>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</si>
  <si>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</si>
  <si>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</si>
  <si>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</si>
  <si>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</si>
  <si>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</si>
  <si>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</si>
  <si>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</si>
  <si>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</si>
  <si>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</si>
  <si>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</si>
  <si>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</si>
  <si>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</si>
  <si>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</si>
  <si>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</si>
  <si>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</si>
  <si>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</si>
  <si>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</si>
  <si>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</si>
  <si>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</si>
  <si>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</si>
  <si>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</si>
  <si>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</si>
  <si>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</si>
  <si>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</si>
  <si>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</si>
  <si>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</si>
  <si>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</si>
  <si>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</si>
  <si>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</si>
  <si>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</si>
  <si>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</si>
  <si>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</si>
  <si>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</si>
  <si>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</si>
  <si>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</si>
  <si>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</si>
  <si>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</si>
  <si>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</si>
  <si>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</si>
  <si>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</si>
  <si>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</si>
  <si>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</si>
  <si>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</si>
  <si>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</si>
  <si>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</si>
  <si>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</si>
  <si>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</si>
  <si>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</si>
  <si>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</si>
  <si>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</si>
  <si>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</si>
  <si>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</si>
  <si>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</si>
  <si>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</si>
  <si>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</si>
  <si>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</si>
  <si>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</si>
  <si>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</si>
  <si>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</si>
  <si>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</si>
  <si>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</si>
  <si>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</si>
  <si>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</si>
  <si>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</si>
  <si>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</si>
  <si>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</si>
  <si>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</si>
  <si>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</si>
  <si>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</si>
  <si>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</si>
  <si>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</si>
  <si>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</si>
  <si>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</si>
  <si>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</si>
  <si>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</si>
  <si>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</si>
  <si>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</si>
  <si>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</si>
  <si>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</si>
  <si>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</si>
  <si>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</si>
  <si>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</si>
  <si>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</si>
  <si>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</si>
  <si>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</si>
  <si>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</si>
  <si>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</si>
  <si>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</si>
  <si>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</si>
  <si>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</si>
  <si>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</si>
  <si>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</si>
  <si>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</si>
  <si>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</si>
  <si>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</si>
  <si>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</si>
  <si>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</si>
  <si>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</si>
  <si>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</si>
  <si>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</si>
  <si>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</si>
  <si>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</si>
  <si>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</si>
  <si>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</si>
  <si>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</si>
  <si>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</si>
  <si>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</si>
  <si>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</si>
  <si>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</si>
  <si>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</si>
  <si>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</si>
  <si>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</si>
  <si>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</si>
  <si>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</si>
  <si>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</si>
  <si>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</si>
  <si>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</si>
  <si>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</si>
  <si>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</si>
  <si>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</si>
  <si>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</si>
  <si>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</si>
  <si>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</si>
  <si>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</si>
  <si>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</si>
  <si>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</si>
  <si>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</si>
  <si>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</si>
  <si>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</si>
  <si>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</si>
  <si>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</si>
  <si>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</si>
  <si>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</si>
  <si>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</si>
  <si>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</si>
  <si>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</si>
  <si>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</si>
  <si>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</si>
  <si>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</si>
  <si>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</si>
  <si>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</si>
  <si>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</si>
  <si>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</si>
  <si>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</si>
  <si>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</si>
  <si>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</si>
  <si>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</si>
  <si>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</si>
  <si>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</si>
  <si>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</si>
  <si>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</si>
  <si>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</si>
  <si>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</si>
  <si>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</si>
  <si>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</si>
  <si>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</si>
  <si>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</si>
  <si>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</si>
  <si>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</si>
  <si>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</si>
  <si>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</si>
  <si>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</si>
  <si>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</si>
  <si>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</si>
  <si>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</si>
  <si>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</si>
  <si>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</si>
  <si>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</si>
  <si>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</si>
  <si>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</si>
  <si>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</si>
  <si>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</si>
  <si>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</si>
  <si>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</si>
  <si>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</si>
  <si>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</si>
  <si>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</si>
  <si>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</si>
  <si>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</si>
  <si>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</si>
  <si>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</si>
  <si>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</si>
  <si>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</si>
  <si>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</si>
  <si>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</si>
  <si>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</si>
  <si>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</si>
  <si>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</si>
  <si>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</si>
  <si>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</si>
  <si>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</si>
  <si>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</si>
  <si>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</si>
  <si>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</si>
  <si>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</si>
  <si>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</si>
  <si>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</si>
  <si>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</si>
  <si>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</si>
  <si>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</si>
  <si>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</si>
  <si>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</si>
  <si>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</si>
  <si>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</si>
  <si>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</si>
  <si>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</si>
  <si>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</si>
  <si>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</si>
  <si>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</si>
  <si>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</si>
  <si>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</si>
  <si>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</si>
  <si>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</si>
  <si>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</si>
  <si>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</si>
  <si>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</si>
  <si>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</si>
  <si>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</si>
  <si>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</si>
  <si>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</si>
  <si>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</si>
  <si>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</si>
  <si>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</si>
  <si>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</si>
  <si>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</si>
  <si>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</si>
  <si>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</si>
  <si>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</si>
  <si>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</si>
  <si>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</si>
  <si>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</si>
  <si>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</si>
  <si>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</si>
  <si>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</si>
  <si>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</si>
  <si>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</si>
  <si>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</si>
  <si>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</si>
  <si>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</si>
  <si>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</si>
  <si>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</si>
  <si>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</si>
  <si>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</si>
  <si>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</si>
  <si>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</si>
  <si>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</si>
  <si>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</si>
  <si>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</si>
  <si>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</si>
  <si>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</si>
  <si>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</si>
  <si>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</si>
  <si>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</si>
  <si>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</si>
  <si>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</si>
  <si>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</si>
  <si>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</si>
  <si>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</si>
  <si>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</si>
  <si>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</si>
  <si>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</si>
  <si>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</si>
  <si>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</si>
  <si>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</si>
  <si>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</si>
  <si>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</si>
  <si>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</si>
  <si>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</si>
  <si>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</si>
  <si>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</si>
  <si>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</si>
  <si>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</si>
  <si>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</si>
  <si>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</si>
  <si>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</si>
  <si>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</si>
  <si>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</si>
  <si>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</si>
  <si>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</si>
  <si>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</si>
  <si>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</si>
  <si>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</si>
  <si>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</si>
  <si>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</si>
  <si>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</si>
  <si>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</si>
  <si>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</si>
  <si>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</si>
  <si>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</si>
  <si>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</si>
  <si>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</si>
  <si>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</si>
  <si>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</si>
  <si>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</si>
  <si>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</si>
  <si>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</si>
  <si>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</si>
  <si>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</si>
  <si>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</si>
  <si>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</si>
  <si>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</si>
  <si>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</si>
  <si>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</si>
  <si>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</si>
  <si>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</si>
  <si>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</si>
  <si>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</si>
  <si>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</si>
  <si>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</si>
  <si>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</si>
  <si>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</si>
  <si>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</si>
  <si>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</si>
  <si>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</si>
  <si>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</si>
  <si>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</si>
  <si>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</si>
  <si>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</si>
  <si>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</si>
  <si>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</si>
  <si>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</si>
  <si>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</si>
  <si>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</si>
  <si>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</si>
  <si>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</si>
  <si>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</si>
  <si>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</si>
  <si>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</si>
  <si>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</si>
  <si>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</si>
  <si>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</si>
  <si>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</si>
  <si>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</si>
  <si>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</si>
  <si>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</si>
  <si>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</si>
  <si>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</si>
  <si>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</si>
  <si>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</si>
  <si>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</si>
  <si>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</si>
  <si>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</si>
  <si>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</si>
  <si>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</si>
  <si>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</si>
  <si>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</si>
  <si>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</si>
  <si>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</si>
  <si>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</si>
  <si>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</si>
  <si>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</si>
  <si>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</si>
  <si>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</si>
  <si>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</si>
  <si>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</si>
  <si>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</si>
  <si>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</si>
  <si>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</si>
  <si>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</si>
  <si>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</si>
  <si>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</si>
  <si>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</si>
  <si>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</si>
  <si>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</si>
  <si>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</si>
  <si>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</si>
  <si>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</si>
  <si>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</si>
  <si>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</si>
  <si>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</si>
  <si>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</si>
  <si>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</si>
  <si>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</si>
  <si>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</si>
  <si>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</si>
  <si>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</si>
  <si>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</si>
  <si>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</si>
  <si>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</si>
  <si>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</si>
  <si>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</si>
  <si>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</si>
  <si>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</si>
  <si>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</si>
  <si>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</si>
  <si>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</si>
  <si>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</si>
  <si>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</si>
  <si>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</si>
  <si>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</si>
  <si>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</si>
  <si>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</si>
  <si>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</si>
  <si>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</si>
  <si>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</si>
  <si>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</si>
  <si>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</si>
  <si>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</si>
  <si>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</si>
  <si>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</si>
  <si>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</si>
  <si>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</si>
  <si>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</si>
  <si>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</si>
  <si>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</si>
  <si>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</si>
  <si>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</si>
  <si>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</si>
  <si>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</si>
  <si>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</si>
  <si>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</si>
  <si>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</si>
  <si>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</si>
  <si>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</si>
  <si>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</si>
  <si>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</si>
  <si>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</si>
  <si>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</si>
  <si>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</si>
  <si>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</si>
  <si>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</si>
  <si>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</si>
  <si>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</si>
  <si>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</si>
  <si>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</si>
  <si>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</si>
  <si>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</si>
  <si>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</si>
  <si>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</si>
  <si>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</si>
  <si>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</si>
  <si>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</si>
  <si>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</si>
  <si>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</si>
  <si>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</si>
  <si>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</si>
  <si>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</si>
  <si>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</si>
  <si>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</si>
  <si>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</si>
  <si>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</si>
  <si>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</si>
  <si>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</si>
  <si>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</si>
  <si>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</si>
  <si>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</si>
  <si>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</si>
  <si>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</si>
  <si>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</si>
  <si>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</si>
  <si>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</si>
  <si>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</si>
  <si>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</si>
  <si>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</si>
  <si>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</si>
  <si>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</si>
  <si>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</si>
  <si>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</si>
  <si>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</si>
  <si>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</si>
  <si>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</si>
  <si>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</si>
  <si>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</si>
  <si>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</si>
  <si>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</si>
  <si>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</si>
  <si>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</si>
  <si>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</si>
  <si>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</si>
  <si>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</si>
  <si>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</si>
  <si>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</si>
  <si>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</si>
  <si>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</si>
  <si>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</si>
  <si>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</si>
  <si>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</si>
  <si>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</si>
  <si>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</si>
  <si>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</si>
  <si>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</si>
  <si>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</si>
  <si>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</si>
  <si>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</si>
  <si>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</si>
  <si>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</si>
  <si>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</si>
  <si>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</si>
  <si>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</si>
  <si>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</si>
  <si>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</si>
  <si>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</si>
  <si>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</si>
  <si>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</si>
  <si>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</si>
  <si>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</si>
  <si>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</si>
  <si>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</si>
  <si>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</si>
  <si>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</si>
  <si>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</si>
  <si>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</si>
  <si>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</si>
  <si>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</si>
  <si>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</si>
  <si>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</si>
  <si>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</si>
  <si>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</si>
  <si>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</si>
  <si>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</si>
  <si>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</si>
  <si>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</si>
  <si>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</si>
  <si>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</si>
  <si>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</si>
  <si>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</si>
  <si>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</si>
  <si>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</si>
  <si>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</si>
  <si>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</si>
  <si>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</si>
  <si>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</si>
  <si>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</si>
  <si>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</si>
  <si>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</si>
  <si>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</si>
  <si>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</si>
  <si>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</si>
  <si>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</si>
  <si>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</si>
  <si>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</si>
  <si>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</si>
  <si>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</si>
  <si>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</si>
  <si>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</si>
  <si>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</si>
  <si>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</si>
  <si>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</si>
  <si>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</si>
  <si>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</si>
  <si>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</si>
  <si>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</si>
  <si>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</si>
  <si>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</si>
  <si>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</si>
  <si>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</si>
  <si>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</si>
  <si>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</si>
  <si>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</si>
  <si>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</si>
  <si>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</si>
  <si>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</si>
  <si>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</si>
  <si>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</si>
  <si>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</si>
  <si>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</si>
  <si>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</si>
  <si>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</si>
  <si>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</si>
  <si>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</si>
  <si>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</si>
  <si>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</si>
  <si>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</si>
  <si>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</si>
  <si>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</si>
  <si>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</si>
  <si>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</si>
  <si>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</si>
  <si>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</si>
  <si>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</si>
  <si>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</si>
  <si>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</si>
  <si>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</si>
  <si>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</si>
  <si>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</si>
  <si>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</si>
  <si>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</si>
  <si>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</si>
  <si>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</si>
  <si>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</si>
  <si>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</si>
  <si>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</si>
  <si>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</si>
  <si>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</si>
  <si>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</si>
  <si>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</si>
  <si>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</si>
  <si>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</si>
  <si>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</si>
  <si>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</si>
  <si>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</si>
  <si>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</si>
  <si>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</si>
  <si>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</si>
  <si>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</si>
  <si>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</si>
  <si>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</si>
  <si>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</si>
  <si>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</si>
  <si>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</si>
  <si>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</si>
  <si>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</si>
  <si>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</si>
  <si>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</si>
  <si>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</si>
  <si>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</si>
  <si>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</si>
  <si>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</si>
  <si>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</si>
  <si>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</si>
  <si>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</si>
  <si>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</si>
  <si>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</si>
  <si>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</si>
  <si>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</si>
  <si>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</si>
  <si>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</si>
  <si>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</si>
  <si>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</si>
  <si>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</si>
  <si>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</si>
  <si>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</si>
  <si>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</si>
  <si>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</si>
  <si>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</si>
  <si>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</si>
  <si>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</si>
  <si>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</si>
  <si>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</si>
  <si>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</si>
  <si>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</si>
  <si>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</si>
  <si>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</si>
  <si>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</si>
  <si>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</si>
  <si>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</si>
  <si>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</si>
  <si>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</si>
  <si>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</si>
  <si>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</si>
  <si>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</si>
  <si>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</si>
  <si>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</si>
  <si>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</si>
  <si>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</si>
  <si>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</si>
  <si>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</si>
  <si>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</si>
  <si>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</si>
  <si>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</si>
  <si>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</si>
  <si>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</si>
  <si>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</si>
  <si>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</si>
  <si>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</si>
  <si>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</si>
  <si>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</si>
  <si>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</si>
  <si>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</si>
  <si>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</si>
  <si>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</si>
  <si>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</si>
  <si>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</si>
  <si>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</si>
  <si>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</si>
  <si>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</si>
  <si>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</si>
  <si>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</si>
  <si>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</si>
  <si>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</si>
  <si>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</si>
  <si>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</si>
  <si>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</si>
  <si>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</si>
  <si>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</si>
  <si>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</si>
  <si>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</si>
  <si>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</si>
  <si>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</si>
  <si>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</si>
  <si>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</si>
  <si>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</si>
  <si>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</si>
  <si>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</si>
  <si>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</si>
  <si>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</si>
  <si>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</si>
  <si>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</si>
  <si>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</si>
  <si>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</si>
  <si>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</si>
  <si>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</si>
  <si>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</si>
  <si>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</si>
  <si>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</si>
  <si>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</si>
  <si>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</si>
  <si>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</si>
  <si>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</si>
  <si>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</si>
  <si>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</si>
  <si>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</si>
  <si>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</si>
  <si>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</si>
  <si>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</si>
  <si>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</si>
  <si>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</si>
  <si>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</si>
  <si>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</si>
  <si>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</si>
  <si>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</si>
  <si>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</si>
  <si>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</si>
  <si>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</si>
  <si>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</si>
  <si>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</si>
  <si>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</si>
  <si>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</si>
  <si>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</si>
  <si>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</si>
  <si>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</si>
  <si>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</si>
  <si>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</si>
  <si>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</si>
  <si>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</si>
  <si>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</si>
  <si>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</si>
  <si>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</si>
  <si>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</si>
  <si>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</si>
  <si>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</si>
  <si>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</si>
  <si>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</si>
  <si>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</si>
  <si>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</si>
  <si>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</si>
  <si>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</si>
  <si>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</si>
  <si>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</si>
  <si>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</si>
  <si>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</si>
  <si>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</si>
  <si>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</si>
  <si>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</si>
  <si>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</si>
  <si>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</si>
  <si>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</si>
  <si>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</si>
  <si>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</si>
  <si>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</si>
  <si>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</si>
  <si>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</si>
  <si>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</si>
  <si>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</si>
  <si>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</si>
  <si>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</si>
  <si>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</si>
  <si>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</si>
  <si>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</si>
  <si>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</si>
  <si>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</si>
  <si>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</si>
  <si>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</si>
  <si>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</si>
  <si>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</si>
  <si>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</si>
  <si>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</si>
  <si>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</si>
  <si>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</si>
  <si>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</si>
  <si>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</si>
  <si>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</si>
  <si>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</si>
  <si>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</si>
  <si>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</si>
  <si>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</si>
  <si>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</si>
  <si>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</si>
  <si>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</si>
  <si>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</si>
  <si>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</si>
  <si>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</si>
  <si>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</si>
  <si>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</si>
  <si>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</si>
  <si>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</si>
  <si>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</si>
  <si>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</si>
  <si>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</si>
  <si>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</si>
  <si>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</si>
  <si>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</si>
  <si>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</si>
  <si>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</si>
  <si>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</si>
  <si>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</si>
  <si>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</si>
  <si>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</si>
  <si>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</si>
  <si>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</si>
  <si>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</si>
  <si>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</si>
  <si>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</si>
  <si>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</si>
  <si>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</si>
  <si>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</si>
  <si>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</si>
  <si>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</si>
  <si>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</si>
  <si>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</si>
  <si>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</si>
  <si>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</si>
  <si>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</si>
  <si>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</si>
  <si>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</si>
  <si>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</si>
  <si>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</si>
  <si>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</si>
  <si>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</si>
  <si>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</si>
  <si>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</si>
  <si>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</si>
  <si>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</si>
  <si>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</si>
  <si>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</si>
  <si>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</si>
  <si>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</si>
  <si>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</si>
  <si>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</si>
  <si>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</si>
  <si>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</si>
  <si>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</si>
  <si>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</si>
  <si>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</si>
  <si>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</si>
  <si>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</si>
  <si>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</si>
  <si>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</si>
  <si>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</si>
  <si>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</si>
  <si>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</si>
  <si>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</si>
  <si>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</si>
  <si>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</si>
  <si>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</si>
  <si>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</si>
  <si>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</si>
  <si>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</si>
  <si>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</si>
  <si>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</si>
  <si>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</si>
  <si>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</si>
  <si>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</si>
  <si>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</si>
  <si>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</si>
  <si>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</si>
  <si>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</si>
  <si>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</si>
  <si>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</si>
  <si>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</si>
  <si>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</si>
  <si>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</si>
  <si>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</si>
  <si>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</si>
  <si>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</si>
  <si>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</si>
  <si>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</si>
  <si>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</si>
  <si>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</si>
  <si>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</si>
  <si>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</si>
  <si>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</si>
  <si>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</si>
  <si>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</si>
  <si>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</si>
  <si>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</si>
  <si>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</si>
  <si>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</si>
  <si>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</si>
  <si>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</si>
  <si>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</si>
  <si>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</si>
  <si>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</si>
  <si>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</si>
  <si>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</si>
  <si>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</si>
  <si>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</si>
  <si>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</si>
  <si>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</si>
  <si>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</si>
  <si>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</si>
  <si>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</si>
  <si>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</si>
  <si>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</si>
  <si>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</si>
  <si>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</si>
  <si>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</si>
  <si>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</si>
  <si>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</si>
  <si>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</si>
  <si>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</si>
  <si>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</si>
  <si>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</si>
  <si>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</si>
  <si>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</si>
  <si>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</si>
  <si>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</si>
  <si>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</si>
  <si>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</si>
  <si>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</si>
  <si>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</si>
  <si>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</si>
  <si>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</si>
  <si>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</si>
  <si>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</si>
  <si>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</si>
  <si>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</si>
  <si>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</si>
  <si>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</si>
  <si>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</si>
  <si>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</si>
  <si>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</si>
  <si>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</si>
  <si>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</si>
  <si>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</si>
  <si>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</si>
  <si>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</si>
  <si>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</si>
  <si>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</si>
  <si>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</si>
  <si>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</si>
  <si>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</si>
  <si>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</si>
  <si>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</si>
  <si>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</si>
  <si>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</si>
  <si>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</si>
  <si>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</si>
  <si>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</si>
  <si>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</si>
  <si>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</si>
  <si>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</si>
  <si>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</si>
  <si>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</si>
  <si>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</si>
  <si>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</si>
  <si>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</si>
  <si>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</si>
  <si>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</si>
  <si>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</si>
  <si>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</si>
  <si>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</si>
  <si>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</si>
  <si>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</si>
  <si>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</si>
  <si>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</si>
  <si>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</si>
  <si>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</si>
  <si>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</si>
  <si>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</si>
  <si>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</si>
  <si>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</si>
  <si>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</si>
  <si>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</si>
  <si>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</si>
  <si>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</si>
  <si>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</si>
  <si>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</si>
  <si>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</si>
  <si>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</si>
  <si>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</si>
  <si>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</si>
  <si>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</si>
  <si>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</si>
  <si>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</si>
  <si>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</si>
  <si>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</si>
  <si>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</si>
  <si>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</si>
  <si>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</si>
  <si>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</si>
  <si>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</si>
  <si>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</si>
  <si>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</si>
  <si>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</si>
  <si>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</si>
  <si>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</si>
  <si>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</si>
  <si>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</si>
  <si>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</si>
  <si>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</si>
  <si>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</si>
  <si>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</si>
  <si>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</si>
  <si>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</si>
  <si>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</si>
  <si>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</si>
  <si>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</si>
  <si>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</si>
  <si>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</si>
  <si>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</si>
  <si>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</si>
  <si>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</si>
  <si>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</si>
  <si>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</si>
  <si>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</si>
  <si>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</si>
  <si>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</si>
  <si>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</si>
  <si>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</si>
  <si>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</si>
  <si>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</si>
  <si>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</si>
  <si>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</si>
  <si>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</si>
  <si>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</si>
  <si>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</si>
  <si>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</si>
  <si>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</si>
  <si>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</si>
  <si>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</si>
  <si>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</si>
  <si>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</si>
  <si>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</si>
  <si>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</si>
  <si>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</si>
  <si>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</si>
  <si>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</si>
  <si>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</si>
  <si>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</si>
  <si>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</si>
  <si>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</si>
  <si>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</si>
  <si>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</si>
  <si>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</si>
  <si>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</si>
  <si>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</si>
  <si>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</si>
  <si>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</si>
  <si>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</si>
  <si>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</si>
  <si>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</si>
  <si>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</si>
  <si>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</si>
  <si>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</si>
  <si>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</si>
  <si>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</si>
  <si>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</si>
  <si>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</si>
  <si>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</si>
  <si>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</si>
  <si>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</si>
  <si>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</si>
  <si>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</si>
  <si>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</si>
  <si>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</si>
  <si>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</si>
  <si>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</si>
  <si>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</si>
  <si>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</si>
  <si>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</si>
  <si>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</si>
  <si>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</si>
  <si>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</si>
  <si>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</si>
  <si>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</si>
  <si>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</si>
  <si>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</si>
  <si>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</si>
  <si>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</si>
  <si>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</si>
  <si>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</si>
  <si>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</si>
  <si>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</si>
  <si>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</si>
  <si>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</si>
  <si>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</si>
  <si>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</si>
  <si>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</si>
  <si>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</si>
  <si>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</si>
  <si>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</si>
  <si>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</si>
  <si>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</si>
  <si>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</si>
  <si>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</si>
  <si>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</si>
  <si>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</si>
  <si>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</si>
  <si>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</si>
  <si>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</si>
  <si>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</si>
  <si>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</si>
  <si>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</si>
  <si>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</si>
  <si>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</si>
  <si>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</si>
  <si>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</si>
  <si>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</si>
  <si>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</si>
  <si>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</si>
  <si>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</si>
  <si>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</si>
  <si>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</si>
  <si>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</si>
  <si>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</si>
  <si>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</si>
  <si>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</si>
  <si>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</si>
  <si>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</si>
  <si>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</si>
  <si>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</si>
  <si>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</si>
  <si>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</si>
  <si>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</si>
  <si>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</si>
  <si>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</si>
  <si>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</si>
  <si>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</si>
  <si>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</si>
  <si>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</si>
  <si>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</si>
  <si>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</si>
  <si>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</si>
  <si>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</si>
  <si>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</si>
  <si>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</si>
  <si>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</si>
  <si>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</si>
  <si>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</si>
  <si>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</si>
  <si>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</si>
  <si>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</si>
  <si>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</si>
  <si>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</si>
  <si>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</si>
  <si>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</si>
  <si>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</si>
  <si>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</si>
  <si>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</si>
  <si>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</si>
  <si>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</si>
  <si>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</si>
  <si>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</si>
  <si>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</si>
  <si>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</si>
  <si>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</si>
  <si>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</si>
  <si>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</si>
  <si>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</si>
  <si>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</si>
  <si>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</si>
  <si>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</si>
  <si>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</si>
  <si>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</si>
  <si>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</si>
  <si>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</si>
  <si>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</si>
  <si>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</si>
  <si>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</si>
  <si>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</si>
  <si>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</si>
  <si>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</si>
  <si>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</si>
  <si>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</si>
  <si>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</si>
  <si>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</si>
  <si>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</si>
  <si>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</si>
  <si>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</si>
  <si>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</si>
  <si>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</si>
  <si>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</si>
  <si>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</si>
  <si>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</si>
  <si>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</si>
  <si>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</si>
  <si>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</si>
  <si>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</si>
  <si>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</si>
  <si>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</si>
  <si>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</si>
  <si>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</si>
  <si>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</si>
  <si>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</si>
  <si>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</si>
  <si>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</si>
  <si>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</si>
  <si>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</si>
  <si>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</si>
  <si>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</si>
  <si>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</si>
  <si>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</si>
  <si>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</si>
  <si>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</si>
  <si>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</si>
  <si>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</si>
  <si>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</si>
  <si>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</si>
  <si>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</si>
  <si>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</si>
  <si>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</si>
  <si>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</si>
  <si>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</si>
  <si>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</si>
  <si>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</si>
  <si>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</si>
  <si>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</si>
  <si>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</si>
  <si>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</si>
  <si>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</si>
  <si>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</si>
  <si>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</si>
  <si>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</si>
  <si>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</si>
  <si>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</si>
  <si>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</si>
  <si>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</si>
  <si>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</si>
  <si>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</si>
  <si>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</si>
  <si>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</si>
  <si>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</si>
  <si>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</si>
  <si>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</si>
  <si>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</si>
  <si>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</si>
  <si>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</si>
  <si>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</si>
  <si>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</si>
  <si>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</si>
  <si>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</si>
  <si>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</si>
  <si>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</si>
  <si>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</si>
  <si>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</si>
  <si>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</si>
  <si>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</si>
  <si>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</si>
  <si>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</si>
  <si>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</si>
  <si>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</si>
  <si>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</si>
  <si>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</si>
  <si>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</si>
  <si>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</si>
  <si>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</si>
  <si>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</si>
  <si>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</si>
  <si>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</si>
  <si>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</si>
  <si>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</si>
  <si>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</si>
  <si>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</si>
  <si>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</si>
  <si>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</si>
  <si>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</si>
  <si>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</si>
  <si>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</si>
  <si>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</si>
  <si>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</si>
  <si>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</si>
  <si>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</si>
  <si>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</si>
  <si>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</si>
  <si>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</si>
  <si>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</si>
  <si>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</si>
  <si>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</si>
  <si>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</si>
  <si>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</si>
  <si>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</si>
  <si>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</si>
  <si>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</si>
  <si>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</si>
  <si>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</si>
  <si>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</si>
  <si>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</si>
  <si>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</si>
  <si>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</si>
  <si>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</si>
  <si>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</si>
  <si>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</si>
  <si>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</si>
  <si>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</si>
  <si>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</si>
  <si>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</si>
  <si>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</si>
  <si>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</si>
  <si>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</si>
  <si>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</si>
  <si>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</si>
  <si>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</si>
  <si>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</si>
  <si>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</si>
  <si>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</si>
  <si>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</si>
  <si>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</si>
  <si>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</si>
  <si>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</si>
  <si>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</si>
  <si>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</si>
  <si>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</si>
  <si>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</si>
  <si>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</si>
  <si>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</si>
  <si>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</si>
  <si>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</si>
  <si>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</si>
  <si>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</si>
  <si>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</si>
  <si>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</si>
  <si>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</si>
  <si>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</si>
  <si>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</si>
  <si>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</si>
  <si>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</si>
  <si>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</si>
  <si>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</si>
  <si>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</si>
  <si>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</si>
  <si>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</si>
  <si>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</si>
  <si>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</si>
  <si>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</si>
  <si>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</si>
  <si>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</si>
  <si>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</si>
  <si>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</si>
  <si>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</si>
  <si>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</si>
  <si>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</si>
  <si>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</si>
  <si>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</si>
  <si>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</si>
  <si>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</si>
  <si>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</si>
  <si>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</si>
  <si>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</si>
  <si>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</si>
  <si>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</si>
  <si>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</si>
  <si>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</si>
  <si>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</si>
  <si>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</si>
  <si>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</si>
  <si>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</si>
  <si>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</si>
  <si>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</si>
  <si>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</si>
  <si>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</si>
  <si>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</si>
  <si>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</si>
  <si>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</si>
  <si>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</si>
  <si>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</si>
  <si>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</si>
  <si>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</si>
  <si>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</si>
  <si>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</si>
  <si>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</si>
  <si>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</si>
  <si>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</si>
  <si>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</si>
  <si>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</si>
  <si>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</si>
  <si>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</si>
  <si>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</si>
  <si>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</si>
  <si>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</si>
  <si>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</si>
  <si>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</si>
  <si>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</si>
  <si>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</si>
  <si>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</si>
  <si>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</si>
  <si>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</si>
  <si>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</si>
  <si>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</si>
  <si>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</si>
  <si>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</si>
  <si>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</si>
  <si>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</si>
  <si>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</si>
  <si>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</si>
  <si>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</si>
  <si>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</si>
  <si>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</si>
  <si>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</si>
  <si>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</si>
  <si>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</si>
  <si>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</si>
  <si>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</si>
  <si>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</si>
  <si>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</si>
  <si>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</si>
  <si>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</si>
  <si>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</si>
  <si>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</si>
  <si>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</si>
  <si>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</si>
  <si>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</si>
  <si>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</si>
  <si>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</si>
  <si>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</si>
  <si>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</si>
  <si>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</si>
  <si>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</si>
  <si>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</si>
  <si>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</si>
  <si>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</si>
  <si>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</si>
  <si>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</si>
  <si>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</si>
  <si>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</si>
  <si>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</si>
  <si>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</si>
  <si>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</si>
  <si>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</si>
  <si>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</si>
  <si>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</si>
  <si>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</si>
  <si>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</si>
  <si>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</si>
  <si>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</si>
  <si>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</si>
  <si>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</si>
  <si>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</si>
  <si>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</si>
  <si>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</si>
  <si>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</si>
  <si>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</si>
  <si>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</si>
  <si>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</si>
  <si>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</si>
  <si>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</si>
  <si>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</si>
  <si>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</si>
  <si>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</si>
  <si>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</si>
  <si>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</si>
  <si>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</si>
  <si>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</si>
  <si>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</si>
  <si>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</si>
  <si>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</si>
  <si>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</si>
  <si>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</si>
  <si>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</si>
  <si>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</si>
  <si>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</si>
  <si>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</si>
  <si>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</si>
  <si>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</si>
  <si>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</si>
  <si>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</si>
  <si>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</si>
  <si>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</si>
  <si>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</si>
  <si>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</si>
  <si>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</si>
  <si>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</si>
  <si>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</si>
  <si>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</si>
  <si>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</si>
  <si>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</si>
  <si>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</si>
  <si>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</si>
  <si>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</si>
  <si>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</si>
  <si>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</si>
  <si>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</si>
  <si>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</si>
  <si>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</si>
  <si>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</si>
  <si>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</si>
  <si>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</si>
  <si>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</si>
  <si>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</si>
  <si>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</si>
  <si>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</si>
  <si>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</si>
  <si>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</si>
  <si>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</si>
  <si>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</si>
  <si>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</si>
  <si>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</si>
  <si>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</si>
  <si>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</si>
  <si>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</si>
  <si>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</si>
  <si>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</si>
  <si>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</si>
  <si>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</si>
  <si>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</si>
  <si>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</si>
  <si>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</si>
  <si>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</si>
  <si>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</si>
  <si>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</si>
  <si>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</si>
  <si>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</si>
  <si>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</si>
  <si>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</si>
  <si>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</si>
  <si>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</si>
  <si>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</si>
  <si>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</si>
  <si>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</si>
  <si>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</si>
  <si>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</si>
  <si>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</si>
  <si>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</si>
  <si>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</si>
  <si>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</si>
  <si>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</si>
  <si>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</si>
  <si>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</si>
  <si>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</si>
  <si>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</si>
  <si>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</si>
  <si>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</si>
  <si>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</si>
  <si>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</si>
  <si>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</si>
  <si>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</si>
  <si>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</si>
  <si>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</si>
  <si>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</si>
  <si>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</si>
  <si>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</si>
  <si>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</si>
  <si>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</si>
  <si>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</si>
  <si>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</si>
  <si>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</si>
  <si>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</si>
  <si>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</si>
  <si>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</si>
  <si>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</si>
  <si>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</si>
  <si>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</si>
  <si>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</si>
  <si>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</si>
  <si>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</si>
  <si>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</si>
  <si>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</si>
  <si>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</si>
  <si>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</si>
  <si>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</si>
  <si>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</si>
  <si>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</si>
  <si>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</si>
  <si>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</si>
  <si>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</si>
  <si>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</si>
  <si>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</si>
  <si>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</si>
  <si>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</si>
  <si>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</si>
  <si>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</si>
  <si>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</si>
  <si>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</si>
  <si>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</si>
  <si>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</si>
  <si>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</si>
  <si>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</si>
  <si>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</si>
  <si>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</si>
  <si>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</si>
  <si>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</si>
  <si>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</si>
  <si>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</si>
  <si>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</si>
  <si>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</si>
  <si>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</si>
  <si>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</si>
  <si>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</si>
  <si>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</si>
  <si>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</si>
  <si>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</si>
  <si>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</si>
  <si>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</si>
  <si>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</si>
  <si>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</si>
  <si>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</si>
  <si>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</si>
  <si>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</si>
  <si>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</si>
  <si>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</si>
  <si>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</si>
  <si>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</si>
  <si>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</si>
  <si>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</si>
  <si>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</si>
  <si>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</si>
  <si>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</si>
  <si>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</si>
  <si>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</si>
  <si>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</si>
  <si>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</si>
  <si>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</si>
  <si>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</si>
  <si>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</si>
  <si>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</si>
  <si>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</si>
  <si>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</si>
  <si>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</si>
  <si>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</si>
  <si>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</si>
  <si>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</si>
  <si>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</si>
  <si>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</si>
  <si>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</si>
  <si>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</si>
  <si>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</si>
  <si>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</si>
  <si>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</si>
  <si>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</si>
  <si>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</si>
  <si>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</si>
  <si>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</si>
  <si>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</si>
  <si>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</si>
  <si>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</si>
  <si>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</si>
  <si>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</si>
  <si>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</si>
  <si>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</si>
  <si>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</si>
  <si>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</si>
  <si>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</si>
  <si>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</si>
  <si>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</si>
  <si>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</si>
  <si>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</si>
  <si>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</si>
  <si>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</si>
  <si>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</si>
  <si>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</si>
  <si>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</si>
  <si>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</si>
  <si>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</si>
  <si>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</si>
  <si>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</si>
  <si>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</si>
  <si>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</si>
  <si>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</si>
  <si>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</si>
  <si>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</si>
  <si>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</si>
  <si>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</si>
  <si>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</si>
  <si>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</si>
  <si>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</si>
  <si>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</si>
  <si>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</si>
  <si>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</si>
  <si>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</si>
  <si>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</si>
  <si>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</si>
  <si>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</si>
  <si>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</si>
  <si>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</si>
  <si>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</si>
  <si>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</si>
  <si>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</si>
  <si>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</si>
  <si>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</si>
  <si>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</si>
  <si>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</si>
  <si>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</si>
  <si>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</si>
  <si>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</si>
  <si>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</si>
  <si>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</si>
  <si>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</si>
  <si>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</si>
  <si>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</si>
  <si>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</si>
  <si>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</si>
  <si>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</si>
  <si>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</si>
  <si>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</si>
  <si>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</si>
  <si>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</si>
  <si>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</si>
  <si>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</si>
  <si>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</si>
  <si>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</si>
  <si>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</si>
  <si>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</si>
  <si>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</si>
  <si>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</si>
  <si>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</si>
  <si>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</si>
  <si>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</si>
  <si>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</si>
  <si>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</si>
  <si>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</si>
  <si>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</si>
  <si>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</si>
  <si>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</si>
  <si>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</si>
  <si>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</si>
  <si>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</si>
  <si>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</si>
  <si>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</si>
  <si>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</si>
  <si>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</si>
  <si>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</si>
  <si>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</si>
  <si>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</si>
  <si>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</si>
  <si>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</si>
  <si>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</si>
  <si>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</si>
  <si>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</si>
  <si>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</si>
  <si>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</si>
  <si>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</si>
  <si>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</si>
  <si>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</si>
  <si>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</si>
  <si>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</si>
  <si>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</si>
  <si>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</si>
  <si>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</si>
  <si>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</si>
  <si>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</si>
  <si>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</si>
  <si>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</si>
  <si>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</si>
  <si>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</si>
  <si>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</si>
  <si>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</si>
  <si>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</si>
  <si>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</si>
  <si>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</si>
  <si>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</si>
  <si>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</si>
  <si>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</si>
  <si>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</si>
  <si>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</si>
  <si>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</si>
  <si>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</si>
  <si>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</si>
  <si>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</si>
  <si>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</si>
  <si>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</si>
  <si>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</si>
  <si>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</si>
  <si>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</si>
  <si>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</si>
  <si>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</si>
  <si>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</si>
  <si>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</si>
  <si>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</si>
  <si>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</si>
  <si>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</si>
  <si>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</si>
  <si>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</si>
  <si>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</si>
  <si>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</si>
  <si>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</si>
  <si>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</si>
  <si>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</si>
  <si>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</si>
  <si>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</si>
  <si>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</si>
  <si>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</si>
  <si>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</si>
  <si>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</si>
  <si>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</si>
  <si>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</si>
  <si>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</si>
  <si>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</si>
  <si>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</si>
  <si>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</si>
  <si>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</si>
  <si>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</si>
  <si>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</si>
  <si>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</si>
  <si>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</si>
  <si>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</si>
  <si>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</si>
  <si>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</si>
  <si>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</si>
  <si>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</si>
  <si>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</si>
  <si>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</si>
  <si>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</si>
  <si>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</si>
  <si>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</si>
  <si>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</si>
  <si>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</si>
  <si>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</si>
  <si>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</si>
  <si>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</si>
  <si>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</si>
  <si>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</si>
  <si>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</si>
  <si>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</si>
  <si>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</si>
  <si>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</si>
  <si>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</si>
  <si>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</si>
  <si>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</si>
  <si>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</si>
  <si>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</si>
  <si>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</si>
  <si>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</si>
  <si>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</si>
  <si>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</si>
  <si>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</si>
  <si>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</si>
  <si>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</si>
  <si>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</si>
  <si>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</si>
  <si>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</si>
  <si>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</si>
  <si>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</si>
  <si>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</si>
  <si>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</si>
  <si>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</si>
  <si>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</si>
  <si>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</si>
  <si>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</si>
  <si>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</si>
  <si>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</si>
  <si>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</si>
  <si>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</si>
  <si>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</si>
  <si>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</si>
  <si>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</si>
  <si>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</si>
  <si>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</si>
  <si>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</si>
  <si>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</si>
  <si>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</si>
  <si>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</si>
  <si>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</si>
  <si>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</si>
  <si>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</si>
  <si>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</si>
  <si>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</si>
  <si>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</si>
  <si>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</si>
  <si>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</si>
  <si>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</si>
  <si>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</si>
  <si>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</si>
  <si>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</si>
  <si>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</si>
  <si>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</si>
  <si>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</si>
  <si>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</si>
  <si>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</si>
  <si>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</si>
  <si>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</si>
  <si>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</si>
  <si>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</si>
  <si>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</si>
  <si>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</si>
  <si>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</si>
  <si>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</si>
  <si>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</si>
  <si>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</si>
  <si>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</si>
  <si>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</si>
  <si>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</si>
  <si>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</si>
  <si>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</si>
  <si>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</si>
  <si>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</si>
  <si>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</si>
  <si>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</si>
  <si>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</si>
  <si>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</si>
  <si>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</si>
  <si>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</si>
  <si>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</si>
  <si>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</si>
  <si>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</si>
  <si>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</si>
  <si>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</si>
  <si>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</si>
  <si>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</si>
  <si>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</si>
  <si>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</si>
  <si>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</si>
  <si>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</si>
  <si>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</si>
  <si>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</si>
  <si>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</si>
  <si>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</si>
  <si>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</si>
  <si>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</si>
  <si>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</si>
  <si>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</si>
  <si>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</si>
  <si>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</si>
  <si>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</si>
  <si>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</si>
  <si>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</si>
  <si>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</si>
  <si>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</si>
  <si>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</si>
  <si>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</si>
  <si>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</si>
  <si>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</si>
  <si>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</si>
  <si>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</si>
  <si>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</si>
  <si>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</si>
  <si>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</si>
  <si>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</si>
  <si>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</si>
  <si>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</si>
  <si>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</si>
  <si>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</si>
  <si>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</si>
  <si>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</si>
  <si>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</si>
  <si>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</si>
  <si>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</si>
  <si>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</si>
  <si>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</si>
  <si>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</si>
  <si>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</si>
  <si>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</si>
  <si>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</si>
  <si>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</si>
  <si>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</si>
  <si>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</si>
  <si>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</si>
  <si>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</si>
  <si>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</si>
  <si>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</si>
  <si>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</si>
  <si>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</si>
  <si>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</si>
  <si>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</si>
  <si>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</si>
  <si>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</si>
  <si>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</si>
  <si>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</si>
  <si>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</si>
  <si>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</si>
  <si>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</si>
  <si>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</si>
  <si>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</si>
  <si>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</si>
  <si>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</si>
  <si>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</si>
  <si>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</si>
  <si>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</si>
  <si>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</si>
  <si>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</si>
  <si>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</si>
  <si>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</si>
  <si>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</si>
  <si>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</si>
  <si>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</si>
  <si>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</si>
  <si>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</si>
  <si>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</si>
  <si>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</si>
  <si>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</si>
  <si>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</si>
  <si>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</si>
  <si>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</si>
  <si>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</si>
  <si>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</si>
  <si>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</si>
  <si>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</si>
  <si>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</si>
  <si>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</si>
  <si>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</si>
  <si>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</si>
  <si>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</si>
  <si>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</si>
  <si>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</si>
  <si>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</si>
  <si>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</si>
  <si>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</si>
  <si>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</si>
  <si>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</si>
  <si>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</si>
  <si>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</si>
  <si>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</si>
  <si>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</si>
  <si>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</si>
  <si>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</si>
  <si>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</si>
  <si>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</si>
  <si>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</si>
  <si>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</si>
  <si>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</si>
  <si>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</si>
  <si>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</si>
  <si>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</si>
  <si>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</si>
  <si>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</si>
  <si>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</si>
  <si>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</si>
  <si>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</si>
  <si>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</si>
  <si>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</si>
  <si>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</si>
  <si>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</si>
  <si>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</si>
  <si>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</si>
  <si>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</si>
  <si>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</si>
  <si>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</si>
  <si>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</si>
  <si>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</si>
  <si>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</si>
  <si>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</si>
  <si>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</si>
  <si>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</si>
  <si>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</si>
  <si>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</si>
  <si>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</si>
  <si>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</si>
  <si>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</si>
  <si>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</si>
  <si>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</si>
  <si>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</si>
  <si>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</si>
  <si>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</si>
  <si>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</si>
  <si>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</si>
  <si>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</si>
  <si>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</si>
  <si>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</si>
  <si>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</si>
  <si>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</si>
  <si>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</si>
  <si>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</si>
  <si>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</si>
  <si>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</si>
  <si>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</si>
  <si>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</si>
  <si>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</si>
  <si>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</si>
  <si>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</si>
  <si>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</si>
  <si>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</si>
  <si>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</si>
  <si>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</si>
  <si>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</si>
  <si>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</si>
  <si>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</si>
  <si>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</si>
  <si>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</si>
  <si>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</si>
  <si>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</si>
  <si>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</si>
  <si>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</si>
  <si>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</si>
  <si>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</si>
  <si>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</si>
  <si>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</si>
  <si>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</si>
  <si>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</si>
  <si>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</si>
  <si>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</si>
  <si>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</si>
  <si>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</si>
  <si>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</si>
  <si>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</si>
  <si>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</si>
  <si>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</si>
  <si>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</si>
  <si>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</si>
  <si>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</si>
  <si>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</si>
  <si>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</si>
  <si>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</si>
  <si>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</si>
  <si>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</si>
  <si>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</si>
  <si>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</si>
  <si>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</si>
  <si>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</si>
  <si>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</si>
  <si>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</si>
  <si>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</si>
  <si>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</si>
  <si>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</si>
  <si>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</si>
  <si>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</si>
  <si>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</si>
  <si>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</si>
  <si>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</si>
  <si>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</si>
  <si>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</si>
  <si>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</si>
  <si>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</si>
  <si>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</si>
  <si>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</si>
  <si>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</si>
  <si>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</si>
  <si>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</si>
  <si>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</si>
  <si>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</si>
  <si>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</si>
  <si>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</si>
  <si>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</si>
  <si>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</si>
  <si>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</si>
  <si>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</si>
  <si>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</si>
  <si>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</si>
  <si>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</si>
  <si>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</si>
  <si>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</si>
  <si>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</si>
  <si>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</si>
  <si>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</si>
  <si>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</si>
  <si>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</si>
  <si>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</si>
  <si>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</si>
  <si>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</si>
  <si>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</si>
  <si>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</si>
  <si>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</si>
  <si>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</si>
  <si>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</si>
  <si>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</si>
  <si>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</si>
  <si>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</si>
  <si>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</si>
  <si>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</si>
  <si>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</si>
  <si>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</si>
  <si>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</si>
  <si>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</si>
  <si>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</si>
  <si>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</si>
  <si>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</si>
  <si>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</si>
  <si>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</si>
  <si>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</si>
  <si>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</si>
  <si>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</si>
  <si>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</si>
  <si>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</si>
  <si>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</si>
  <si>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</si>
  <si>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</si>
  <si>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</si>
  <si>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</si>
  <si>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</si>
  <si>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</si>
  <si>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</si>
  <si>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</si>
  <si>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</si>
  <si>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</si>
  <si>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</si>
  <si>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</si>
  <si>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</si>
  <si>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</si>
  <si>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</si>
  <si>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</si>
  <si>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</si>
  <si>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</si>
  <si>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</si>
  <si>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</si>
  <si>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</si>
  <si>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</si>
  <si>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</si>
  <si>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</si>
  <si>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</si>
  <si>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</si>
  <si>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</si>
  <si>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</si>
  <si>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</si>
  <si>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</si>
  <si>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</si>
  <si>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</si>
  <si>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</si>
  <si>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</si>
  <si>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</si>
  <si>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</si>
  <si>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</si>
  <si>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</si>
  <si>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</si>
  <si>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</si>
  <si>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</si>
  <si>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</si>
  <si>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</si>
  <si>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</si>
  <si>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</si>
  <si>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</si>
  <si>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</si>
  <si>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</si>
  <si>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</si>
  <si>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</si>
  <si>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</si>
  <si>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</si>
  <si>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</si>
  <si>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</si>
  <si>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</si>
  <si>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</si>
  <si>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</si>
  <si>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</si>
  <si>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</si>
  <si>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</si>
  <si>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</si>
  <si>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</si>
  <si>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</si>
  <si>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</si>
  <si>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</si>
  <si>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</si>
  <si>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</si>
  <si>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</si>
  <si>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</si>
  <si>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</si>
  <si>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</si>
  <si>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</si>
  <si>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</si>
  <si>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</si>
  <si>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</si>
  <si>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</si>
  <si>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</si>
  <si>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</si>
  <si>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</si>
  <si>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</si>
  <si>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</si>
  <si>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</si>
  <si>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</si>
  <si>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</si>
  <si>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</si>
  <si>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</si>
  <si>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</si>
  <si>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</si>
  <si>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</si>
  <si>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</si>
  <si>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</si>
  <si>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</si>
  <si>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</si>
  <si>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</si>
  <si>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</si>
  <si>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</si>
  <si>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</si>
  <si>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</si>
  <si>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</si>
  <si>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</si>
  <si>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</si>
  <si>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</si>
  <si>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</si>
  <si>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</si>
  <si>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</si>
  <si>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</si>
  <si>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</si>
  <si>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</si>
  <si>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</si>
  <si>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</si>
  <si>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</si>
  <si>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</si>
  <si>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</si>
  <si>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</si>
  <si>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</si>
  <si>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</si>
  <si>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</si>
  <si>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</si>
  <si>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</si>
  <si>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</si>
  <si>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</si>
  <si>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</si>
  <si>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</si>
  <si>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</si>
  <si>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</si>
  <si>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</si>
  <si>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</si>
  <si>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</si>
  <si>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</si>
  <si>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</si>
  <si>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</si>
  <si>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</si>
  <si>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</si>
  <si>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</si>
  <si>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</si>
  <si>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</si>
  <si>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</si>
  <si>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</si>
  <si>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</si>
  <si>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</si>
  <si>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</si>
  <si>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</si>
  <si>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</si>
  <si>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</si>
  <si>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</si>
  <si>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</si>
  <si>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</si>
  <si>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</si>
  <si>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</si>
  <si>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</si>
  <si>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</si>
  <si>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</si>
  <si>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</si>
  <si>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</si>
  <si>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</si>
  <si>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</si>
  <si>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</si>
  <si>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</si>
  <si>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</si>
  <si>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</si>
  <si>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</si>
  <si>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</si>
  <si>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</si>
  <si>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</si>
  <si>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</si>
  <si>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</si>
  <si>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</si>
  <si>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</si>
  <si>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</si>
  <si>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</si>
  <si>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</si>
  <si>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</si>
  <si>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</si>
  <si>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</si>
  <si>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</si>
  <si>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</si>
  <si>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</si>
  <si>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</si>
  <si>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</si>
  <si>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</si>
  <si>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</si>
  <si>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</si>
  <si>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</si>
  <si>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</si>
  <si>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</si>
  <si>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</si>
  <si>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</si>
  <si>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</si>
  <si>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</si>
  <si>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</si>
  <si>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</si>
  <si>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</si>
  <si>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</si>
  <si>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</si>
  <si>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</si>
  <si>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</si>
  <si>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</si>
  <si>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</si>
  <si>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</si>
  <si>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</si>
  <si>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</si>
  <si>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</si>
  <si>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</si>
  <si>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</si>
  <si>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</si>
  <si>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</si>
  <si>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</si>
  <si>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</si>
  <si>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</si>
  <si>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</si>
  <si>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</si>
  <si>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</si>
  <si>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</si>
  <si>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</si>
  <si>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</si>
  <si>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</si>
  <si>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</si>
  <si>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</si>
  <si>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</si>
  <si>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</si>
  <si>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</si>
  <si>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</si>
  <si>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</si>
  <si>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</si>
  <si>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</si>
  <si>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</si>
  <si>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</si>
  <si>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</si>
  <si>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</si>
  <si>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</si>
  <si>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</si>
  <si>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</si>
  <si>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</si>
  <si>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</si>
  <si>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</si>
  <si>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</si>
  <si>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</si>
  <si>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</si>
  <si>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</si>
  <si>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</si>
  <si>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</si>
  <si>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</si>
  <si>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</si>
  <si>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</si>
  <si>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</si>
  <si>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</si>
  <si>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</si>
  <si>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</si>
  <si>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</si>
  <si>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</si>
  <si>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</si>
  <si>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</si>
  <si>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</si>
  <si>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</si>
  <si>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</si>
  <si>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</si>
  <si>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</si>
  <si>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</si>
  <si>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</si>
  <si>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</si>
  <si>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</si>
  <si>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</si>
  <si>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</si>
  <si>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</si>
  <si>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</si>
  <si>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</si>
  <si>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</si>
  <si>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</si>
  <si>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</si>
  <si>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</si>
  <si>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</si>
  <si>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</si>
  <si>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</si>
  <si>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</si>
  <si>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</si>
  <si>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</si>
  <si>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</si>
  <si>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</si>
  <si>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</si>
  <si>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</si>
  <si>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</si>
  <si>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</si>
  <si>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</si>
  <si>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</si>
  <si>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</si>
  <si>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</si>
  <si>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</si>
  <si>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</si>
  <si>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</si>
  <si>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</si>
  <si>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</si>
  <si>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</si>
  <si>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</si>
  <si>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</si>
  <si>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</si>
  <si>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</si>
  <si>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</si>
  <si>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</si>
  <si>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</si>
  <si>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</si>
  <si>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</si>
  <si>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</si>
  <si>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</si>
  <si>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</si>
  <si>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</si>
  <si>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</si>
  <si>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</si>
  <si>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</si>
  <si>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</si>
  <si>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</si>
  <si>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</si>
  <si>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</si>
  <si>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</si>
  <si>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</si>
  <si>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</si>
  <si>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</si>
  <si>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</si>
  <si>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</si>
  <si>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</si>
  <si>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</si>
  <si>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</si>
  <si>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</si>
  <si>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</si>
  <si>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</si>
  <si>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</si>
  <si>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</si>
  <si>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</si>
  <si>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</si>
  <si>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</si>
  <si>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</si>
  <si>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</si>
  <si>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</si>
  <si>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</si>
  <si>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</si>
  <si>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</si>
  <si>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</si>
  <si>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</si>
  <si>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</si>
  <si>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</si>
  <si>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</si>
  <si>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</si>
  <si>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</si>
  <si>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</si>
  <si>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</si>
  <si>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</si>
  <si>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</si>
  <si>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</si>
  <si>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</si>
  <si>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</si>
  <si>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</si>
  <si>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</si>
  <si>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</si>
  <si>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</si>
  <si>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</si>
  <si>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</si>
  <si>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</si>
  <si>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</si>
  <si>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</si>
  <si>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</si>
  <si>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</si>
  <si>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</si>
  <si>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</si>
  <si>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</si>
  <si>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</si>
  <si>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</si>
  <si>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</si>
  <si>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</si>
  <si>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</si>
  <si>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</si>
  <si>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</si>
  <si>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</si>
  <si>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</si>
  <si>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</si>
  <si>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</si>
  <si>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</si>
  <si>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</si>
  <si>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</si>
  <si>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</si>
  <si>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</si>
  <si>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</si>
  <si>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</si>
  <si>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</si>
  <si>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</si>
  <si>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</si>
  <si>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</si>
  <si>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</si>
  <si>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</si>
  <si>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</si>
  <si>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</si>
  <si>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</si>
  <si>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</si>
  <si>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</si>
  <si>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</si>
  <si>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</si>
  <si>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</si>
  <si>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</si>
  <si>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</si>
  <si>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</si>
  <si>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</si>
  <si>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</si>
  <si>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</si>
  <si>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</si>
  <si>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</si>
  <si>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</si>
  <si>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</si>
  <si>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</si>
  <si>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</si>
  <si>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</si>
  <si>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</si>
  <si>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</si>
  <si>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</si>
  <si>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</si>
  <si>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</si>
  <si>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</si>
  <si>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</si>
  <si>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</si>
  <si>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</si>
  <si>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</si>
  <si>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</si>
  <si>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</si>
  <si>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</si>
  <si>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</si>
  <si>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</si>
  <si>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</si>
  <si>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</si>
  <si>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</si>
  <si>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</si>
  <si>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</si>
  <si>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</si>
  <si>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</si>
  <si>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</si>
  <si>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</si>
  <si>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</si>
  <si>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</si>
  <si>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</si>
  <si>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</si>
  <si>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</si>
  <si>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</si>
  <si>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</si>
  <si>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</si>
  <si>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</si>
  <si>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</si>
  <si>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</si>
  <si>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</si>
  <si>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</si>
  <si>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</si>
  <si>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</si>
  <si>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</si>
  <si>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</si>
  <si>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</si>
  <si>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</si>
  <si>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</si>
  <si>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</si>
  <si>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</si>
  <si>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</si>
  <si>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</si>
  <si>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</si>
  <si>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</si>
  <si>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</si>
  <si>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</si>
  <si>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</si>
  <si>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</si>
  <si>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</si>
  <si>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</si>
  <si>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</si>
  <si>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</si>
  <si>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</si>
  <si>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</si>
  <si>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</si>
  <si>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</si>
  <si>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</si>
  <si>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</si>
  <si>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</si>
  <si>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</si>
  <si>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</si>
  <si>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</si>
  <si>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</si>
  <si>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</si>
  <si>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</si>
  <si>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</si>
  <si>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</si>
  <si>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</si>
  <si>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</si>
  <si>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</si>
  <si>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</si>
  <si>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</si>
  <si>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</si>
  <si>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</si>
  <si>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</si>
  <si>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</si>
  <si>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</si>
  <si>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</si>
  <si>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</si>
  <si>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</si>
  <si>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</si>
  <si>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</si>
  <si>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</si>
  <si>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</si>
  <si>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</si>
  <si>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</si>
  <si>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</si>
  <si>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</si>
  <si>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</si>
  <si>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</si>
  <si>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</si>
  <si>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</si>
  <si>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</si>
  <si>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</si>
  <si>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</si>
  <si>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</si>
  <si>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</si>
  <si>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</si>
  <si>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</si>
  <si>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</si>
  <si>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</si>
  <si>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</si>
  <si>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</si>
  <si>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</si>
  <si>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</si>
  <si>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</si>
  <si>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</si>
  <si>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</si>
  <si>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</si>
  <si>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</si>
  <si>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</si>
  <si>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</si>
  <si>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</si>
  <si>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</si>
  <si>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</si>
  <si>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</si>
  <si>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</si>
  <si>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</si>
  <si>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</si>
  <si>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</si>
  <si>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</si>
  <si>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</si>
  <si>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</si>
  <si>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</si>
  <si>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</si>
  <si>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</si>
  <si>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</si>
  <si>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</si>
  <si>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</si>
  <si>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</si>
  <si>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</si>
  <si>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</si>
  <si>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</si>
  <si>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</si>
  <si>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</si>
  <si>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</si>
  <si>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</si>
  <si>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</si>
  <si>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</si>
  <si>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</si>
  <si>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</si>
  <si>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</si>
  <si>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</si>
  <si>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</si>
  <si>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</si>
  <si>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</si>
  <si>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</si>
  <si>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</si>
  <si>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</si>
  <si>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</si>
  <si>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</si>
  <si>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</si>
  <si>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</si>
  <si>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</si>
  <si>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</si>
  <si>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</si>
  <si>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</si>
  <si>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</si>
  <si>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</si>
  <si>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</si>
  <si>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</si>
  <si>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</si>
  <si>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</si>
  <si>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</si>
  <si>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</si>
  <si>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</si>
  <si>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</si>
  <si>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</si>
  <si>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</si>
  <si>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</si>
  <si>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</si>
  <si>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</si>
  <si>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</si>
  <si>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</si>
  <si>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</si>
  <si>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</si>
  <si>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</si>
  <si>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</si>
  <si>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</si>
  <si>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</si>
  <si>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</si>
  <si>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</si>
  <si>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</si>
  <si>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</si>
  <si>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</si>
  <si>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</si>
  <si>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</si>
  <si>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</si>
  <si>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</si>
  <si>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</si>
  <si>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</si>
  <si>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</si>
  <si>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</si>
  <si>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</si>
  <si>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</si>
  <si>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</si>
  <si>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</si>
  <si>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</si>
  <si>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</si>
  <si>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</si>
  <si>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</si>
  <si>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</si>
  <si>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</si>
  <si>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</si>
  <si>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</si>
  <si>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</si>
  <si>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</si>
  <si>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</si>
  <si>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</si>
  <si>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</si>
  <si>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</si>
  <si>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</si>
  <si>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</si>
  <si>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</si>
  <si>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</si>
  <si>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</si>
  <si>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</si>
  <si>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</si>
  <si>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</si>
  <si>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</si>
  <si>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</si>
  <si>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</si>
  <si>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</si>
  <si>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</si>
  <si>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</si>
  <si>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</si>
  <si>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</si>
  <si>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</si>
  <si>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</si>
  <si>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</si>
  <si>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</si>
  <si>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</si>
  <si>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</si>
  <si>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</si>
  <si>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</si>
  <si>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</si>
  <si>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</si>
  <si>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</si>
  <si>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</si>
  <si>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</si>
  <si>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</si>
  <si>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</si>
  <si>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</si>
  <si>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</si>
  <si>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</si>
  <si>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</si>
  <si>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</si>
  <si>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</si>
  <si>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</si>
  <si>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</si>
  <si>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</si>
  <si>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</si>
  <si>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</si>
  <si>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</si>
  <si>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</si>
  <si>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</si>
  <si>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</si>
  <si>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</si>
  <si>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</si>
  <si>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</si>
  <si>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</si>
  <si>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</si>
  <si>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</si>
  <si>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</si>
  <si>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</si>
  <si>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</si>
  <si>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</si>
  <si>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</si>
  <si>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</si>
  <si>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</si>
  <si>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</si>
  <si>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</si>
  <si>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</si>
  <si>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</si>
  <si>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</si>
  <si>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</si>
  <si>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</si>
  <si>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</si>
  <si>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</si>
  <si>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</si>
  <si>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</si>
  <si>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</si>
  <si>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</si>
  <si>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</si>
  <si>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</si>
  <si>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</si>
  <si>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</si>
  <si>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</si>
  <si>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</si>
  <si>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</si>
  <si>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</si>
  <si>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</si>
  <si>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</si>
  <si>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</si>
  <si>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</si>
  <si>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</si>
  <si>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</si>
  <si>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</si>
  <si>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</si>
  <si>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</si>
  <si>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</si>
  <si>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</si>
  <si>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</si>
  <si>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</si>
  <si>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</si>
  <si>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</si>
  <si>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</si>
  <si>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</si>
  <si>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</si>
  <si>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</si>
  <si>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</si>
  <si>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</si>
  <si>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</si>
  <si>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</si>
  <si>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</si>
  <si>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</si>
  <si>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</si>
  <si>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</si>
  <si>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</si>
  <si>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</si>
  <si>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</si>
  <si>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</si>
  <si>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</si>
  <si>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</si>
  <si>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</si>
  <si>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</si>
  <si>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</si>
  <si>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</si>
  <si>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</si>
  <si>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</si>
  <si>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</si>
  <si>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</si>
  <si>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</si>
  <si>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</si>
  <si>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</si>
  <si>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</si>
  <si>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</si>
  <si>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</si>
  <si>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</si>
  <si>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</si>
  <si>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</si>
  <si>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</si>
  <si>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</si>
  <si>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</si>
  <si>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</si>
  <si>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</si>
  <si>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</si>
  <si>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</si>
  <si>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</si>
  <si>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</si>
  <si>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</si>
  <si>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</si>
  <si>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</si>
  <si>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</si>
  <si>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</si>
  <si>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</si>
  <si>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</si>
  <si>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</si>
  <si>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</si>
  <si>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</si>
  <si>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</si>
  <si>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</si>
  <si>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</si>
  <si>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</si>
  <si>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</si>
  <si>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</si>
  <si>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</si>
  <si>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</si>
  <si>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</si>
  <si>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</si>
  <si>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</si>
  <si>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</si>
  <si>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</si>
  <si>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</si>
  <si>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</si>
  <si>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</si>
  <si>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</si>
  <si>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</si>
  <si>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</si>
  <si>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</si>
  <si>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</si>
  <si>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</si>
  <si>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</si>
  <si>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</si>
  <si>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</si>
  <si>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</si>
  <si>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</si>
  <si>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</si>
  <si>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</si>
  <si>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</si>
  <si>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</si>
  <si>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</si>
  <si>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</si>
  <si>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</si>
  <si>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</si>
  <si>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</si>
  <si>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</si>
  <si>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</si>
  <si>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</si>
  <si>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</si>
  <si>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</si>
  <si>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</si>
  <si>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</si>
  <si>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</si>
  <si>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</si>
  <si>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</si>
  <si>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</si>
  <si>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</si>
  <si>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</si>
  <si>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</si>
  <si>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</si>
  <si>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</si>
  <si>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</si>
  <si>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</si>
  <si>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</si>
  <si>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</si>
  <si>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</si>
  <si>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</si>
  <si>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</si>
  <si>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</si>
  <si>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</si>
  <si>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</si>
  <si>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</si>
  <si>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</si>
  <si>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</si>
  <si>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</si>
  <si>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</si>
  <si>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</si>
  <si>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</si>
  <si>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</si>
  <si>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</si>
  <si>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</si>
  <si>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</si>
  <si>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</si>
  <si>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</si>
  <si>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</si>
  <si>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</si>
  <si>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</si>
  <si>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</si>
  <si>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</si>
  <si>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</si>
  <si>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</si>
  <si>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</si>
  <si>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</si>
  <si>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</si>
  <si>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</si>
  <si>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</si>
  <si>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</si>
  <si>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</si>
  <si>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</si>
  <si>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</si>
  <si>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</si>
  <si>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</si>
  <si>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</si>
  <si>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</si>
  <si>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</si>
  <si>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</si>
  <si>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</si>
  <si>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</si>
  <si>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</si>
  <si>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</si>
  <si>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</si>
  <si>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</si>
  <si>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</si>
  <si>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</si>
  <si>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</si>
  <si>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</si>
  <si>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</si>
  <si>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</si>
  <si>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</si>
  <si>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</si>
  <si>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</si>
  <si>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</si>
  <si>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</si>
  <si>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</si>
  <si>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</si>
  <si>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</si>
  <si>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</si>
  <si>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</si>
  <si>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</si>
  <si>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</si>
  <si>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</si>
  <si>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</si>
  <si>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</si>
  <si>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</si>
  <si>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</si>
  <si>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</si>
  <si>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</si>
  <si>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</si>
  <si>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</si>
  <si>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</si>
  <si>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</si>
  <si>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</si>
  <si>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</si>
  <si>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</si>
  <si>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</si>
  <si>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</si>
  <si>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</si>
  <si>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</si>
  <si>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</si>
  <si>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</si>
  <si>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</si>
  <si>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</si>
  <si>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</si>
  <si>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</si>
  <si>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</si>
  <si>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</si>
  <si>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</si>
  <si>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</si>
  <si>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</si>
  <si>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</si>
  <si>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</si>
  <si>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</si>
  <si>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</si>
  <si>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</si>
  <si>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</si>
  <si>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</si>
  <si>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</si>
  <si>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</si>
  <si>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</si>
  <si>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</si>
  <si>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</si>
  <si>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</si>
  <si>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</si>
  <si>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</si>
  <si>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</si>
  <si>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</si>
  <si>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</si>
  <si>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</si>
  <si>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</si>
  <si>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</si>
  <si>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</si>
  <si>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</si>
  <si>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</si>
  <si>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</si>
  <si>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</si>
  <si>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</si>
  <si>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</si>
  <si>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</si>
  <si>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</si>
  <si>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</si>
  <si>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</si>
  <si>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</si>
  <si>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</si>
  <si>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</si>
  <si>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</si>
  <si>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</si>
  <si>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</si>
  <si>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</si>
  <si>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</si>
  <si>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</si>
  <si>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</si>
  <si>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</si>
  <si>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</si>
  <si>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</si>
  <si>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</si>
  <si>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</si>
  <si>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</si>
  <si>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</si>
  <si>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</si>
  <si>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</si>
  <si>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</si>
  <si>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</si>
  <si>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</si>
  <si>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</si>
  <si>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</si>
  <si>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</si>
  <si>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</si>
  <si>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</si>
  <si>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</si>
  <si>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</si>
  <si>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</si>
  <si>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</si>
  <si>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</si>
  <si>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</si>
  <si>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</si>
  <si>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</si>
  <si>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</si>
  <si>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</si>
  <si>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</si>
  <si>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</si>
  <si>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</si>
  <si>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</si>
  <si>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</si>
  <si>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</si>
  <si>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</si>
  <si>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</si>
  <si>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</si>
  <si>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</si>
  <si>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</si>
  <si>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</si>
  <si>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</si>
  <si>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</si>
  <si>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</si>
  <si>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</si>
  <si>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</si>
  <si>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</si>
  <si>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</si>
  <si>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</si>
  <si>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</si>
  <si>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</si>
  <si>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</si>
  <si>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</si>
  <si>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</si>
  <si>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</si>
  <si>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</si>
  <si>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</si>
  <si>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</si>
  <si>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</si>
  <si>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</si>
  <si>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</si>
  <si>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</si>
  <si>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</si>
  <si>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</si>
  <si>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</si>
  <si>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</si>
  <si>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</si>
  <si>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</si>
  <si>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</si>
  <si>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</si>
  <si>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</si>
  <si>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</si>
  <si>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</si>
  <si>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</si>
  <si>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</si>
  <si>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</si>
  <si>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</si>
  <si>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</si>
  <si>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</si>
  <si>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</si>
  <si>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</si>
  <si>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</si>
  <si>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</si>
  <si>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</si>
  <si>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</si>
  <si>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</si>
  <si>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</si>
  <si>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</si>
  <si>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</si>
  <si>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</si>
  <si>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</si>
  <si>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</si>
  <si>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</si>
  <si>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</si>
  <si>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</si>
  <si>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</si>
  <si>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</si>
  <si>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</si>
  <si>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</si>
  <si>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</si>
  <si>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</si>
  <si>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</si>
  <si>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</si>
  <si>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</si>
  <si>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</si>
  <si>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</si>
  <si>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</si>
  <si>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</si>
  <si>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</si>
  <si>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</si>
  <si>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</si>
  <si>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</si>
  <si>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</si>
  <si>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</si>
  <si>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</si>
  <si>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</si>
  <si>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</si>
  <si>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</si>
  <si>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</si>
  <si>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</si>
  <si>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</si>
  <si>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</si>
  <si>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</si>
  <si>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</si>
  <si>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</si>
  <si>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</si>
  <si>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</si>
  <si>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</si>
  <si>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</si>
  <si>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</si>
  <si>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</si>
  <si>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</si>
  <si>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</si>
  <si>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</si>
  <si>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</si>
  <si>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</si>
  <si>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</si>
  <si>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</si>
  <si>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</si>
  <si>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</si>
  <si>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</si>
  <si>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</si>
  <si>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</si>
  <si>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</si>
  <si>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</si>
  <si>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</si>
  <si>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</si>
  <si>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</si>
  <si>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</si>
  <si>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</si>
  <si>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</si>
  <si>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</si>
  <si>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</si>
  <si>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</si>
  <si>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</si>
  <si>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</si>
  <si>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</si>
  <si>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</si>
  <si>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</si>
  <si>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</si>
  <si>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</si>
  <si>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</si>
  <si>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</si>
  <si>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</si>
  <si>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</si>
  <si>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</si>
  <si>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</si>
  <si>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</si>
  <si>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</si>
  <si>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</si>
  <si>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</si>
  <si>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</si>
  <si>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</si>
  <si>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</si>
  <si>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</si>
  <si>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</si>
  <si>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</si>
  <si>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</si>
  <si>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</si>
  <si>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</si>
  <si>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</si>
  <si>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</si>
  <si>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</si>
  <si>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</si>
  <si>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</si>
  <si>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</si>
  <si>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</si>
  <si>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</si>
  <si>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</si>
  <si>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</si>
  <si>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</si>
  <si>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</si>
  <si>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</si>
  <si>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</si>
  <si>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</si>
  <si>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</si>
  <si>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</si>
  <si>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</si>
  <si>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</si>
  <si>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</si>
  <si>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</si>
  <si>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</si>
  <si>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</si>
  <si>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</si>
  <si>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</si>
  <si>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</si>
  <si>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</si>
  <si>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</si>
  <si>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</si>
  <si>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</si>
  <si>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</si>
  <si>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</si>
  <si>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</si>
  <si>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</si>
  <si>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</si>
  <si>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</si>
  <si>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</si>
  <si>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</si>
  <si>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</si>
  <si>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</si>
  <si>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</si>
  <si>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</si>
  <si>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</si>
  <si>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</si>
  <si>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</si>
  <si>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</si>
  <si>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</si>
  <si>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</si>
  <si>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</si>
  <si>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</si>
  <si>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</si>
  <si>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</si>
  <si>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</si>
  <si>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</si>
  <si>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</si>
  <si>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</si>
  <si>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</si>
  <si>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</si>
  <si>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</si>
  <si>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</si>
  <si>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</si>
  <si>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</si>
  <si>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</si>
  <si>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</si>
  <si>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</si>
  <si>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</si>
  <si>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</si>
  <si>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</si>
  <si>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</si>
  <si>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</si>
  <si>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</si>
  <si>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</si>
  <si>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</si>
  <si>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</si>
  <si>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</si>
  <si>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</si>
  <si>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</si>
  <si>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</si>
  <si>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</si>
  <si>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</si>
  <si>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</si>
  <si>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</si>
  <si>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</si>
  <si>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</si>
  <si>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</si>
  <si>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</si>
  <si>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</si>
  <si>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</si>
  <si>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</si>
  <si>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</si>
  <si>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</si>
  <si>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</si>
  <si>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</si>
  <si>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</si>
  <si>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</si>
  <si>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</si>
  <si>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</si>
  <si>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</si>
  <si>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</si>
  <si>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</si>
  <si>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</si>
  <si>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</si>
  <si>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</si>
  <si>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</si>
  <si>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</si>
  <si>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</si>
  <si>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</si>
  <si>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</si>
  <si>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</si>
  <si>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</si>
  <si>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</si>
  <si>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</si>
  <si>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</si>
  <si>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</si>
  <si>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</si>
  <si>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</si>
  <si>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</si>
  <si>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</si>
  <si>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</si>
  <si>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</si>
  <si>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</si>
  <si>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</si>
  <si>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</si>
  <si>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</si>
  <si>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</si>
  <si>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</si>
  <si>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</si>
  <si>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</si>
  <si>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</si>
  <si>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</si>
  <si>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</si>
  <si>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</si>
  <si>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</si>
  <si>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</si>
  <si>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</si>
  <si>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</si>
  <si>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</si>
  <si>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</si>
  <si>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</si>
  <si>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</si>
  <si>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</si>
  <si>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</si>
  <si>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</si>
  <si>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</si>
  <si>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</si>
  <si>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</si>
  <si>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</si>
  <si>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</si>
  <si>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</si>
  <si>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</si>
  <si>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</si>
  <si>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</si>
  <si>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</si>
  <si>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</si>
  <si>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</si>
  <si>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</si>
  <si>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</si>
  <si>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</si>
  <si>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</si>
  <si>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</si>
  <si>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</si>
  <si>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</si>
  <si>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</si>
  <si>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</si>
  <si>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</si>
  <si>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</si>
  <si>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</si>
  <si>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</si>
  <si>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</si>
  <si>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</si>
  <si>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</si>
  <si>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</si>
  <si>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</si>
  <si>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</si>
  <si>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</si>
  <si>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</si>
  <si>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</si>
  <si>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</si>
  <si>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</si>
  <si>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</si>
  <si>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</si>
  <si>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</si>
  <si>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</si>
  <si>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</si>
  <si>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</si>
  <si>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</si>
  <si>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</si>
  <si>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</si>
  <si>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</si>
  <si>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</si>
  <si>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</si>
  <si>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</si>
  <si>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</si>
  <si>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</si>
  <si>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</si>
  <si>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</si>
  <si>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</si>
  <si>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</si>
  <si>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</si>
  <si>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</si>
  <si>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</si>
  <si>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</si>
  <si>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</si>
  <si>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</si>
  <si>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</si>
  <si>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</si>
  <si>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</si>
  <si>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</si>
  <si>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</si>
  <si>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</si>
  <si>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</si>
  <si>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</si>
  <si>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</si>
  <si>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</si>
  <si>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</si>
  <si>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</si>
  <si>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</si>
  <si>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</si>
  <si>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</si>
  <si>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</si>
  <si>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</si>
  <si>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</si>
  <si>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</si>
  <si>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</si>
  <si>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</si>
  <si>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</si>
  <si>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</si>
  <si>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</si>
  <si>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</si>
  <si>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</si>
  <si>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</si>
  <si>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</si>
  <si>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</si>
  <si>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</si>
  <si>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</si>
  <si>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</si>
  <si>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</si>
  <si>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</si>
  <si>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</si>
  <si>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</si>
  <si>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</si>
  <si>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</si>
  <si>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</si>
  <si>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</si>
  <si>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</si>
  <si>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</si>
  <si>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</si>
  <si>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</si>
  <si>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</si>
  <si>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</si>
  <si>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</si>
  <si>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</si>
  <si>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</si>
  <si>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</si>
  <si>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</si>
  <si>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</si>
  <si>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</si>
  <si>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</si>
  <si>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</si>
  <si>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</si>
  <si>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</si>
  <si>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</si>
  <si>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</si>
  <si>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</si>
  <si>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</si>
  <si>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</si>
  <si>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</si>
  <si>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</si>
  <si>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</si>
  <si>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</si>
  <si>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</si>
  <si>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</si>
  <si>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</si>
  <si>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</si>
  <si>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</si>
  <si>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</si>
  <si>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</si>
  <si>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</si>
  <si>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</si>
  <si>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</si>
  <si>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</si>
  <si>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</si>
  <si>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</si>
  <si>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</si>
  <si>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</si>
  <si>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</si>
  <si>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</si>
  <si>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</si>
  <si>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</si>
  <si>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</si>
  <si>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</si>
  <si>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</si>
  <si>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</si>
  <si>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</si>
  <si>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</si>
  <si>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</si>
  <si>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</si>
  <si>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</si>
  <si>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</si>
  <si>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</si>
  <si>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</si>
  <si>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</si>
  <si>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</si>
  <si>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</si>
  <si>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</si>
  <si>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</si>
  <si>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</si>
  <si>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</si>
  <si>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</si>
  <si>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</si>
  <si>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</si>
  <si>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</si>
  <si>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</si>
  <si>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</si>
  <si>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</si>
  <si>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</si>
  <si>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</si>
  <si>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</si>
  <si>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</si>
  <si>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</si>
  <si>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</si>
  <si>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</si>
  <si>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</si>
  <si>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</si>
  <si>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</si>
  <si>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</si>
  <si>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</si>
  <si>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</si>
  <si>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</si>
  <si>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</si>
  <si>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</si>
  <si>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</si>
  <si>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</si>
  <si>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</si>
  <si>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</si>
  <si>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</si>
  <si>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</si>
  <si>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</si>
  <si>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</si>
  <si>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</si>
  <si>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</si>
  <si>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</si>
  <si>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</si>
  <si>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</si>
  <si>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</si>
  <si>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</si>
  <si>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</si>
  <si>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</si>
  <si>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</si>
  <si>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</si>
  <si>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</si>
  <si>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</si>
  <si>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</si>
  <si>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</si>
  <si>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</si>
  <si>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</si>
  <si>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</si>
  <si>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</si>
  <si>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</si>
  <si>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</si>
  <si>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</si>
  <si>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</si>
  <si>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</si>
  <si>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</si>
  <si>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</si>
  <si>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</si>
  <si>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</si>
  <si>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</si>
  <si>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</si>
  <si>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</si>
  <si>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</si>
  <si>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</si>
  <si>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</si>
  <si>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</si>
  <si>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</si>
  <si>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</si>
  <si>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</si>
  <si>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</si>
  <si>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</si>
  <si>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</si>
  <si>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</si>
  <si>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</si>
  <si>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</si>
  <si>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</si>
  <si>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</si>
  <si>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</si>
  <si>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</si>
  <si>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</si>
  <si>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</si>
  <si>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</si>
  <si>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</si>
  <si>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</si>
  <si>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</si>
  <si>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</si>
  <si>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</si>
  <si>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</si>
  <si>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</si>
  <si>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</si>
  <si>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</si>
  <si>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</si>
  <si>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</si>
  <si>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</si>
  <si>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</si>
  <si>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</si>
  <si>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</si>
  <si>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</si>
  <si>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</si>
  <si>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</si>
  <si>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</si>
  <si>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</si>
  <si>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</si>
  <si>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</si>
  <si>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</si>
  <si>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</si>
  <si>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</si>
  <si>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</si>
  <si>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</si>
  <si>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</si>
  <si>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</si>
  <si>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</si>
  <si>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</si>
  <si>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</si>
  <si>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</si>
  <si>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</si>
  <si>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</si>
  <si>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</si>
  <si>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</si>
  <si>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</si>
  <si>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</si>
  <si>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</si>
  <si>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</si>
  <si>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</si>
  <si>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</si>
  <si>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</si>
  <si>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</si>
  <si>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</si>
  <si>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</si>
  <si>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</si>
  <si>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</si>
  <si>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</si>
  <si>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</si>
  <si>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</si>
  <si>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</si>
  <si>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</si>
  <si>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</si>
  <si>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</si>
  <si>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</si>
  <si>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</si>
  <si>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</si>
  <si>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</si>
  <si>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</si>
  <si>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</si>
  <si>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</si>
  <si>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</si>
  <si>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</si>
  <si>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</si>
  <si>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</si>
  <si>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</si>
  <si>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</si>
  <si>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</si>
  <si>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</si>
  <si>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</si>
  <si>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</si>
  <si>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</si>
  <si>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</si>
  <si>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</si>
  <si>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</si>
  <si>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</si>
  <si>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</si>
  <si>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</si>
  <si>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</si>
  <si>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</si>
  <si>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</si>
  <si>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</si>
  <si>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</si>
  <si>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</si>
  <si>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</si>
  <si>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</si>
  <si>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</si>
  <si>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</si>
  <si>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</si>
  <si>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</si>
  <si>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</si>
  <si>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</si>
  <si>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</si>
  <si>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</si>
  <si>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</si>
  <si>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</si>
  <si>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</si>
  <si>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</si>
  <si>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</si>
  <si>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</si>
  <si>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</si>
  <si>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</si>
  <si>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</si>
  <si>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</si>
  <si>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</si>
  <si>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</si>
  <si>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</si>
  <si>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</si>
  <si>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</si>
  <si>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</si>
  <si>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</si>
  <si>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</si>
  <si>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</si>
  <si>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</si>
  <si>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</si>
  <si>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</si>
  <si>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</si>
  <si>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</si>
  <si>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</si>
  <si>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</si>
  <si>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</si>
  <si>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</si>
  <si>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</si>
  <si>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</si>
  <si>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</si>
  <si>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</si>
  <si>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</si>
  <si>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</si>
  <si>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</si>
  <si>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</si>
  <si>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</si>
  <si>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</si>
  <si>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</si>
  <si>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</si>
  <si>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</si>
  <si>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</si>
  <si>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</si>
  <si>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</si>
  <si>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</si>
  <si>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</si>
  <si>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</si>
  <si>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</si>
  <si>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</si>
  <si>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</si>
  <si>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</si>
  <si>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</si>
  <si>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</si>
  <si>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</si>
  <si>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</si>
  <si>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</si>
  <si>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</si>
  <si>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</si>
  <si>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</si>
  <si>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</si>
  <si>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</si>
  <si>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</si>
  <si>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</si>
  <si>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</si>
  <si>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</si>
  <si>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</si>
  <si>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</si>
  <si>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</si>
  <si>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</si>
  <si>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</si>
  <si>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</si>
  <si>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</si>
  <si>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</si>
  <si>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</si>
  <si>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</si>
  <si>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</si>
  <si>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</si>
  <si>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</si>
  <si>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</si>
  <si>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</si>
  <si>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</si>
  <si>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</si>
  <si>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</si>
  <si>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</si>
  <si>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</si>
  <si>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</si>
  <si>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</si>
  <si>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</si>
  <si>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</si>
  <si>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</si>
  <si>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</si>
  <si>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</si>
  <si>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</si>
  <si>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</si>
  <si>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</si>
  <si>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</si>
  <si>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</si>
  <si>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</si>
  <si>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</si>
  <si>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</si>
  <si>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</si>
  <si>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</si>
  <si>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</si>
  <si>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</si>
  <si>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</si>
  <si>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</si>
  <si>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</si>
  <si>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</si>
  <si>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</si>
  <si>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</si>
  <si>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</si>
  <si>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</si>
  <si>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</si>
  <si>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</si>
  <si>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</si>
  <si>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</si>
  <si>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</si>
  <si>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</si>
  <si>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</si>
  <si>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</si>
  <si>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</si>
  <si>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</si>
  <si>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</si>
  <si>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</si>
  <si>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</si>
  <si>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</si>
  <si>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</si>
  <si>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</si>
  <si>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</si>
  <si>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</si>
  <si>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</si>
  <si>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</si>
  <si>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</si>
  <si>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</si>
  <si>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</si>
  <si>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</si>
  <si>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</si>
  <si>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</si>
  <si>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</si>
  <si>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</si>
  <si>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</si>
  <si>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</si>
  <si>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</si>
  <si>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</si>
  <si>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</si>
  <si>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</si>
  <si>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</si>
  <si>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</si>
  <si>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</si>
  <si>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</si>
  <si>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</si>
  <si>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</si>
  <si>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</si>
  <si>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</si>
  <si>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</si>
  <si>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</si>
  <si>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</si>
  <si>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</si>
  <si>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</si>
  <si>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</si>
  <si>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</si>
  <si>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</si>
  <si>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</si>
  <si>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</si>
  <si>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</si>
  <si>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</si>
  <si>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</si>
  <si>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</si>
  <si>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</si>
  <si>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</si>
  <si>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</si>
  <si>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</si>
  <si>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</si>
  <si>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</si>
  <si>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</si>
  <si>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</si>
  <si>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</si>
  <si>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</si>
  <si>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</si>
  <si>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</si>
  <si>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</si>
  <si>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</si>
  <si>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</si>
  <si>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</si>
  <si>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</si>
  <si>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</si>
  <si>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</si>
  <si>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</si>
  <si>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</si>
  <si>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</si>
  <si>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</si>
  <si>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</si>
  <si>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</si>
  <si>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</si>
  <si>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</si>
  <si>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</si>
  <si>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</si>
  <si>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</si>
  <si>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</si>
  <si>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</si>
  <si>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</si>
  <si>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</si>
  <si>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</si>
  <si>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</si>
  <si>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</si>
  <si>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</si>
  <si>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</si>
  <si>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</si>
  <si>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</si>
  <si>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</si>
  <si>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</si>
  <si>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</si>
  <si>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</si>
  <si>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</si>
  <si>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</si>
  <si>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</si>
  <si>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</si>
  <si>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</si>
  <si>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</si>
  <si>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</si>
  <si>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</si>
  <si>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</si>
  <si>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</si>
  <si>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</si>
  <si>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</si>
  <si>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</si>
  <si>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</si>
  <si>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</si>
  <si>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</si>
  <si>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</si>
  <si>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</si>
  <si>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</si>
  <si>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</si>
  <si>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</si>
  <si>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</si>
  <si>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</si>
  <si>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</si>
  <si>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</si>
  <si>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</si>
  <si>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</si>
  <si>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</si>
  <si>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</si>
  <si>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</si>
  <si>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</si>
  <si>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</si>
  <si>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</si>
  <si>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</si>
  <si>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</si>
  <si>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</si>
  <si>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</si>
  <si>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</si>
  <si>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</si>
  <si>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</si>
  <si>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</si>
  <si>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</si>
  <si>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</si>
  <si>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</si>
  <si>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</si>
  <si>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</si>
  <si>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</si>
  <si>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</si>
  <si>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</si>
  <si>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</si>
  <si>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</si>
  <si>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</si>
  <si>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</si>
  <si>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</si>
  <si>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</si>
  <si>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</si>
  <si>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</si>
  <si>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</si>
  <si>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</si>
  <si>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</si>
  <si>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</si>
  <si>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</si>
  <si>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</si>
  <si>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</si>
  <si>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</si>
  <si>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</si>
  <si>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</si>
  <si>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</si>
  <si>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</si>
  <si>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</si>
  <si>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</si>
  <si>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</si>
  <si>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</si>
  <si>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</si>
  <si>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</si>
  <si>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</si>
  <si>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</si>
  <si>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</si>
  <si>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</si>
  <si>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</si>
  <si>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</si>
  <si>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</si>
  <si>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</si>
  <si>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</si>
  <si>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</si>
  <si>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</si>
  <si>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</si>
  <si>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</si>
  <si>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</si>
  <si>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</si>
  <si>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</si>
  <si>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</si>
  <si>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</si>
  <si>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</si>
  <si>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</si>
  <si>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</si>
  <si>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</si>
  <si>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</si>
  <si>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</si>
  <si>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</si>
  <si>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</si>
  <si>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</si>
  <si>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</si>
  <si>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</si>
  <si>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</si>
  <si>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</si>
  <si>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</si>
  <si>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</si>
  <si>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</si>
  <si>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</si>
  <si>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</si>
  <si>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</si>
  <si>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</si>
  <si>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</si>
  <si>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</si>
  <si>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</si>
  <si>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</si>
  <si>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</si>
  <si>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</si>
  <si>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</si>
  <si>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</si>
  <si>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</si>
  <si>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</si>
  <si>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</si>
  <si>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</si>
  <si>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</si>
  <si>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</si>
  <si>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</si>
  <si>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</si>
  <si>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</si>
  <si>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</si>
  <si>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</si>
  <si>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</si>
  <si>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</si>
  <si>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</si>
  <si>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</si>
  <si>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</si>
  <si>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</si>
  <si>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</si>
  <si>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</si>
  <si>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</si>
  <si>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</si>
  <si>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</si>
  <si>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</si>
  <si>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</si>
  <si>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</si>
  <si>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</si>
  <si>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</si>
  <si>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</si>
  <si>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</si>
  <si>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</si>
  <si>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</si>
  <si>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</si>
  <si>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</si>
  <si>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</si>
  <si>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</si>
  <si>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</si>
  <si>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</si>
  <si>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</si>
  <si>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</si>
  <si>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</si>
  <si>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</si>
  <si>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</si>
  <si>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</si>
  <si>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</si>
  <si>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</si>
  <si>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</si>
  <si>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</si>
  <si>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</si>
  <si>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</si>
  <si>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</si>
  <si>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</si>
  <si>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</si>
  <si>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</si>
  <si>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</si>
  <si>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</si>
  <si>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</si>
  <si>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</si>
  <si>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</si>
  <si>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</si>
  <si>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</si>
  <si>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</si>
  <si>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</si>
  <si>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</si>
  <si>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</si>
  <si>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</si>
  <si>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</si>
  <si>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</si>
  <si>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</si>
  <si>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</si>
  <si>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</si>
  <si>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</si>
  <si>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</si>
  <si>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</si>
  <si>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</si>
  <si>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</si>
  <si>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</si>
  <si>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</si>
  <si>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</si>
  <si>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</si>
  <si>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</si>
  <si>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</si>
  <si>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</si>
  <si>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</si>
  <si>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</si>
  <si>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</si>
  <si>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</si>
  <si>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</si>
  <si>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</si>
  <si>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</si>
  <si>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</si>
  <si>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</si>
  <si>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</si>
  <si>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</si>
  <si>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</si>
  <si>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</si>
  <si>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</si>
  <si>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</si>
  <si>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</si>
  <si>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</si>
  <si>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</si>
  <si>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</si>
  <si>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</si>
  <si>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</si>
  <si>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</si>
  <si>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</si>
  <si>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</si>
  <si>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</si>
  <si>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</si>
  <si>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</si>
  <si>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</si>
  <si>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</si>
  <si>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</si>
  <si>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</si>
  <si>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</si>
  <si>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</si>
  <si>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</si>
  <si>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</si>
  <si>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</si>
  <si>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</si>
  <si>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</si>
  <si>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</si>
  <si>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</si>
  <si>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</si>
  <si>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</si>
  <si>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</si>
  <si>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</si>
  <si>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</si>
  <si>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</si>
  <si>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</si>
  <si>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</si>
  <si>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</si>
  <si>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</si>
  <si>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</si>
  <si>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</si>
  <si>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</si>
  <si>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</si>
  <si>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</si>
  <si>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</si>
  <si>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</si>
  <si>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</si>
  <si>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</si>
  <si>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</si>
  <si>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</si>
  <si>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</si>
  <si>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</si>
  <si>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</si>
  <si>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</si>
  <si>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</si>
  <si>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</si>
  <si>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</si>
  <si>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</si>
  <si>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</si>
  <si>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</si>
  <si>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</si>
  <si>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</si>
  <si>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</si>
  <si>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</si>
  <si>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</si>
  <si>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</si>
  <si>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</si>
  <si>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</si>
  <si>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</si>
  <si>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</si>
  <si>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</si>
  <si>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</si>
  <si>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</si>
  <si>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</si>
  <si>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</si>
  <si>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</si>
  <si>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</si>
  <si>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</si>
  <si>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</si>
  <si>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</si>
  <si>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</si>
  <si>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</si>
  <si>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</si>
  <si>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</si>
  <si>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</si>
  <si>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</si>
  <si>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</si>
  <si>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</si>
  <si>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</si>
  <si>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</si>
  <si>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</si>
  <si>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</si>
  <si>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</si>
  <si>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</si>
  <si>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</si>
  <si>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</si>
  <si>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</si>
  <si>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</si>
  <si>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</si>
  <si>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</si>
  <si>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</si>
  <si>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</si>
  <si>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</si>
  <si>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</si>
  <si>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</si>
  <si>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</si>
  <si>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</si>
  <si>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</si>
  <si>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</si>
  <si>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</si>
  <si>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</si>
  <si>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</si>
  <si>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</si>
  <si>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</si>
  <si>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</si>
  <si>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</si>
  <si>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</si>
  <si>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</si>
  <si>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</si>
  <si>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</si>
  <si>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</si>
  <si>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</si>
  <si>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</si>
  <si>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</si>
  <si>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</si>
  <si>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</si>
  <si>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</si>
  <si>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</si>
  <si>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</si>
  <si>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</si>
  <si>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</si>
  <si>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</si>
  <si>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</si>
  <si>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</si>
  <si>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</si>
  <si>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</si>
  <si>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</si>
  <si>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</si>
  <si>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</si>
  <si>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</si>
  <si>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</si>
  <si>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</si>
  <si>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</si>
  <si>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</si>
  <si>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</si>
  <si>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</si>
  <si>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</si>
  <si>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</si>
  <si>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</si>
  <si>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</si>
  <si>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</si>
  <si>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</si>
  <si>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</si>
  <si>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</si>
  <si>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</si>
  <si>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</si>
  <si>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</si>
  <si>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</si>
  <si>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</si>
  <si>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</si>
  <si>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</si>
  <si>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</si>
  <si>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</si>
  <si>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</si>
  <si>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</si>
  <si>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</si>
  <si>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</si>
  <si>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</si>
  <si>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</si>
  <si>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</si>
  <si>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</si>
  <si>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</si>
  <si>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</si>
  <si>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</si>
  <si>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</si>
  <si>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</si>
  <si>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</si>
  <si>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</si>
  <si>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</si>
  <si>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</si>
  <si>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</si>
  <si>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</si>
  <si>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</si>
  <si>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</si>
  <si>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</si>
  <si>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</si>
  <si>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</si>
  <si>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</si>
  <si>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</si>
  <si>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</si>
  <si>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</si>
  <si>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</si>
  <si>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</si>
  <si>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</si>
  <si>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</si>
  <si>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</si>
  <si>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</si>
  <si>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</si>
  <si>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</si>
  <si>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</si>
  <si>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</si>
  <si>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</si>
  <si>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</si>
  <si>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</si>
  <si>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</si>
  <si>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</si>
  <si>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</si>
  <si>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</si>
  <si>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</si>
  <si>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</si>
  <si>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</si>
  <si>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</si>
  <si>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</si>
  <si>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</si>
  <si>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</si>
  <si>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</si>
  <si>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</si>
  <si>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</si>
  <si>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</si>
  <si>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</si>
  <si>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</si>
  <si>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</si>
  <si>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</si>
  <si>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</si>
  <si>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</si>
  <si>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</si>
  <si>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</si>
  <si>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</si>
  <si>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</si>
  <si>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</si>
  <si>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</si>
  <si>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</si>
  <si>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</si>
  <si>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</si>
  <si>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</si>
  <si>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</si>
  <si>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</si>
  <si>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</si>
  <si>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</si>
  <si>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</si>
  <si>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</si>
  <si>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</si>
  <si>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</si>
  <si>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</si>
  <si>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</si>
  <si>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</si>
  <si>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</si>
  <si>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</si>
  <si>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</si>
  <si>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</si>
  <si>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</si>
  <si>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</si>
  <si>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</si>
  <si>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</si>
  <si>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</si>
  <si>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</si>
  <si>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</si>
  <si>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</si>
  <si>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</si>
  <si>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</si>
  <si>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</si>
  <si>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</si>
  <si>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</si>
  <si>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</si>
  <si>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</si>
  <si>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</si>
  <si>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</si>
  <si>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</si>
  <si>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</si>
  <si>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</si>
  <si>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</si>
  <si>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</si>
  <si>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</si>
  <si>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</si>
  <si>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</si>
  <si>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</si>
  <si>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</si>
  <si>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</si>
  <si>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</si>
  <si>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</si>
  <si>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</si>
  <si>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</si>
  <si>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</si>
  <si>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</si>
  <si>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</si>
  <si>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</si>
  <si>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</si>
  <si>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</si>
  <si>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</si>
  <si>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</si>
  <si>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</si>
  <si>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</si>
  <si>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</si>
  <si>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</si>
  <si>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</si>
  <si>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</si>
  <si>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</si>
  <si>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</si>
  <si>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</si>
  <si>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</si>
  <si>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</si>
  <si>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</si>
  <si>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</si>
  <si>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</si>
  <si>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</si>
  <si>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</si>
  <si>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</si>
  <si>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</si>
  <si>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</si>
  <si>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</si>
  <si>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</si>
  <si>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</si>
  <si>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</si>
  <si>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</si>
  <si>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</si>
  <si>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</si>
  <si>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</si>
  <si>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</si>
  <si>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</si>
  <si>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</si>
  <si>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</si>
  <si>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</si>
  <si>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</si>
  <si>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</si>
  <si>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</si>
  <si>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</si>
  <si>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</si>
  <si>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</si>
  <si>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</si>
  <si>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</si>
  <si>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</si>
  <si>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</si>
  <si>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</si>
  <si>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</si>
  <si>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</si>
  <si>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</si>
  <si>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</si>
  <si>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</si>
  <si>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</si>
  <si>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</si>
  <si>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</si>
  <si>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</si>
  <si>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</si>
  <si>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</si>
  <si>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</si>
  <si>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</si>
  <si>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</si>
  <si>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</si>
  <si>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</si>
  <si>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</si>
  <si>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</si>
  <si>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</si>
  <si>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</si>
  <si>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</si>
  <si>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</si>
  <si>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</si>
  <si>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</si>
  <si>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</si>
  <si>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</si>
  <si>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</si>
  <si>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</si>
  <si>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</si>
  <si>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</si>
  <si>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</si>
  <si>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</si>
  <si>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</si>
  <si>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</si>
  <si>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</si>
  <si>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</si>
  <si>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</si>
  <si>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</si>
  <si>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</si>
  <si>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</si>
  <si>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</si>
  <si>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</si>
  <si>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</si>
  <si>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</si>
  <si>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</si>
  <si>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</si>
  <si>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</si>
  <si>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</si>
  <si>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</si>
  <si>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</si>
  <si>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</si>
  <si>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</si>
  <si>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</si>
  <si>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</si>
  <si>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</si>
  <si>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</si>
  <si>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</si>
  <si>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</si>
  <si>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</si>
  <si>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</si>
  <si>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</si>
  <si>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</si>
  <si>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</si>
  <si>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</si>
  <si>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</si>
  <si>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</si>
  <si>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</si>
  <si>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</si>
  <si>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</si>
  <si>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</si>
  <si>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</si>
  <si>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</si>
  <si>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</si>
  <si>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</si>
  <si>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</si>
  <si>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</si>
  <si>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</si>
  <si>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</si>
  <si>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</si>
  <si>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</si>
  <si>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</si>
  <si>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</si>
  <si>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</si>
  <si>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</si>
  <si>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</si>
  <si>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</si>
  <si>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</si>
  <si>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</si>
  <si>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</si>
  <si>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</si>
  <si>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</si>
  <si>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</si>
  <si>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</si>
  <si>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</si>
  <si>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</si>
  <si>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</si>
  <si>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</si>
  <si>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</si>
  <si>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</si>
  <si>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</si>
  <si>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</si>
  <si>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</si>
  <si>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</si>
  <si>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</si>
  <si>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</si>
  <si>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</si>
  <si>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</si>
  <si>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</si>
  <si>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</si>
  <si>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</si>
  <si>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</si>
  <si>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</si>
  <si>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</si>
  <si>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</si>
  <si>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</si>
  <si>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</si>
  <si>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</si>
  <si>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</si>
  <si>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</si>
  <si>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</si>
  <si>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</si>
  <si>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</si>
  <si>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</si>
  <si>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</si>
  <si>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</si>
  <si>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</si>
  <si>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</si>
  <si>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</si>
  <si>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</si>
  <si>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</si>
  <si>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</si>
  <si>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</si>
  <si>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</si>
  <si>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</si>
  <si>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</si>
  <si>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</si>
  <si>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</si>
  <si>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</si>
  <si>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</si>
  <si>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</si>
  <si>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</si>
  <si>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</si>
  <si>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</si>
  <si>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</si>
  <si>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</si>
  <si>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</si>
  <si>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</si>
  <si>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</si>
  <si>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</si>
  <si>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</si>
  <si>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</si>
  <si>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</si>
  <si>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</si>
  <si>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</si>
  <si>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</si>
  <si>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</si>
  <si>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</si>
  <si>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</si>
  <si>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</si>
  <si>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</si>
  <si>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</si>
  <si>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</si>
  <si>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</si>
  <si>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</si>
  <si>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</si>
  <si>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</si>
  <si>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</si>
  <si>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</si>
  <si>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</si>
  <si>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</si>
  <si>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</si>
  <si>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</si>
  <si>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</si>
  <si>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</si>
  <si>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</si>
  <si>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</si>
  <si>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</si>
  <si>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</si>
  <si>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</si>
  <si>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</si>
  <si>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</si>
  <si>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</si>
  <si>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</si>
  <si>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</si>
  <si>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</si>
  <si>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</si>
  <si>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</si>
  <si>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</si>
  <si>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</si>
  <si>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</si>
  <si>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</si>
  <si>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</si>
  <si>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</si>
  <si>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</si>
  <si>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</si>
  <si>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</si>
  <si>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</si>
  <si>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</si>
  <si>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</si>
  <si>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</si>
  <si>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</si>
  <si>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</si>
  <si>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</si>
  <si>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</si>
  <si>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</si>
  <si>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</si>
  <si>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</si>
  <si>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</si>
  <si>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</si>
  <si>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</si>
  <si>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</si>
  <si>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</si>
  <si>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</si>
  <si>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</si>
  <si>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</si>
  <si>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</si>
  <si>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</si>
  <si>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</si>
  <si>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</si>
  <si>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</si>
  <si>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</si>
  <si>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</si>
  <si>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</si>
  <si>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</si>
  <si>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</si>
  <si>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</si>
  <si>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</si>
  <si>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</si>
  <si>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</si>
  <si>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</si>
  <si>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</si>
  <si>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</si>
  <si>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</si>
  <si>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</si>
  <si>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</si>
  <si>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</si>
  <si>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</si>
  <si>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</si>
  <si>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</si>
  <si>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</si>
  <si>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</si>
  <si>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</si>
  <si>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</si>
  <si>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</si>
  <si>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</si>
  <si>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</si>
  <si>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</si>
  <si>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</si>
  <si>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</si>
  <si>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</si>
  <si>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</si>
  <si>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</si>
  <si>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</si>
  <si>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</si>
  <si>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</si>
  <si>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</si>
  <si>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</si>
  <si>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</si>
  <si>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</si>
  <si>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</si>
  <si>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</si>
  <si>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</si>
  <si>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</si>
  <si>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</si>
  <si>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</si>
  <si>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</si>
  <si>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</si>
  <si>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</si>
  <si>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</si>
  <si>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</si>
  <si>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</si>
  <si>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</si>
  <si>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</si>
  <si>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</si>
  <si>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</si>
  <si>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</si>
  <si>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</si>
  <si>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</si>
  <si>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</si>
  <si>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</si>
  <si>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</si>
  <si>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</si>
  <si>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</si>
  <si>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</si>
  <si>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</si>
  <si>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</si>
  <si>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</si>
  <si>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</si>
  <si>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</si>
  <si>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</si>
  <si>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</si>
  <si>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</si>
  <si>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</si>
  <si>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</si>
  <si>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</si>
  <si>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</si>
  <si>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</si>
  <si>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</si>
  <si>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</si>
  <si>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</si>
  <si>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</si>
  <si>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</si>
  <si>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</si>
  <si>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</si>
  <si>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</si>
  <si>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</si>
  <si>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</si>
  <si>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</si>
  <si>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</si>
  <si>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</si>
  <si>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</si>
  <si>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</si>
  <si>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</si>
  <si>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</si>
  <si>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</si>
  <si>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</si>
  <si>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</si>
  <si>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</si>
  <si>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</si>
  <si>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</si>
  <si>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</si>
  <si>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</si>
  <si>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</si>
  <si>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</si>
  <si>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</si>
  <si>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</si>
  <si>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</si>
  <si>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</si>
  <si>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</si>
  <si>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</si>
  <si>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</si>
  <si>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</si>
  <si>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</si>
  <si>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</si>
  <si>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</si>
  <si>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</si>
  <si>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</si>
  <si>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</si>
  <si>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</si>
  <si>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</si>
  <si>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</si>
  <si>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</si>
  <si>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</si>
  <si>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</si>
  <si>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</si>
  <si>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</si>
  <si>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</si>
  <si>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</si>
  <si>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</si>
  <si>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</si>
  <si>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</si>
  <si>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</si>
  <si>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</si>
  <si>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</si>
  <si>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</si>
  <si>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</si>
  <si>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</si>
  <si>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</si>
  <si>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</si>
  <si>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</si>
  <si>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</si>
  <si>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</si>
  <si>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</si>
  <si>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</si>
  <si>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</si>
  <si>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</si>
  <si>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</si>
  <si>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</si>
  <si>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</si>
  <si>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</si>
  <si>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</si>
  <si>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</si>
  <si>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</si>
  <si>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</si>
  <si>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</si>
  <si>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</si>
  <si>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</si>
  <si>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</si>
  <si>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</si>
  <si>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</si>
  <si>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</si>
  <si>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</si>
  <si>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</si>
  <si>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</si>
  <si>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</si>
  <si>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</si>
  <si>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</si>
  <si>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</si>
  <si>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</si>
  <si>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</si>
  <si>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</si>
  <si>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</si>
  <si>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</si>
  <si>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</si>
  <si>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</si>
  <si>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</si>
  <si>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</si>
  <si>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</si>
  <si>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</si>
  <si>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</si>
  <si>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</si>
  <si>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</si>
  <si>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</si>
  <si>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</si>
  <si>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</si>
  <si>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</si>
  <si>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</si>
  <si>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</si>
  <si>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</si>
  <si>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</si>
  <si>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</si>
  <si>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</si>
  <si>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</si>
  <si>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</si>
  <si>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</si>
  <si>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</si>
  <si>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</si>
  <si>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</si>
  <si>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</si>
  <si>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</si>
  <si>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</si>
  <si>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</si>
  <si>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</si>
  <si>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</si>
  <si>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</si>
  <si>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</si>
  <si>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</si>
  <si>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</si>
  <si>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</si>
  <si>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</si>
  <si>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</si>
  <si>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</si>
  <si>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</si>
  <si>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</si>
  <si>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</si>
  <si>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</si>
  <si>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</si>
  <si>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</si>
  <si>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</si>
  <si>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</si>
  <si>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</si>
  <si>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</si>
  <si>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</si>
  <si>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</si>
  <si>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</si>
  <si>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</si>
  <si>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</si>
  <si>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</si>
  <si>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</si>
  <si>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</si>
  <si>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</si>
  <si>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</si>
  <si>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</si>
  <si>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</si>
  <si>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</si>
  <si>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</si>
  <si>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</si>
  <si>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</si>
  <si>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</si>
  <si>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</si>
  <si>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</si>
  <si>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</si>
  <si>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</si>
  <si>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</si>
  <si>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</si>
  <si>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</si>
  <si>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</si>
  <si>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</si>
  <si>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</si>
  <si>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</si>
  <si>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</si>
  <si>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</si>
  <si>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</si>
  <si>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</si>
  <si>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</si>
  <si>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</si>
  <si>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</si>
  <si>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</si>
  <si>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</si>
  <si>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</si>
  <si>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</si>
  <si>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</si>
  <si>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</si>
  <si>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</si>
  <si>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</si>
  <si>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</si>
  <si>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</si>
  <si>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</si>
  <si>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</si>
  <si>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</si>
  <si>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</si>
  <si>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</si>
  <si>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</si>
  <si>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</si>
  <si>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</si>
  <si>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</si>
  <si>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</si>
  <si>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</si>
  <si>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</si>
  <si>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</si>
  <si>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</si>
  <si>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</si>
  <si>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</si>
  <si>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</si>
  <si>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</si>
  <si>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</si>
  <si>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</si>
  <si>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</si>
  <si>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</si>
  <si>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</si>
  <si>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</si>
  <si>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</si>
  <si>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</si>
  <si>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</si>
  <si>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</si>
  <si>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</si>
  <si>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</si>
  <si>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</si>
  <si>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</si>
  <si>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</si>
  <si>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</si>
  <si>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</si>
  <si>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</si>
  <si>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</si>
  <si>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</si>
  <si>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</si>
  <si>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</si>
  <si>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</si>
  <si>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</si>
  <si>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</si>
  <si>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</si>
  <si>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</si>
  <si>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</si>
  <si>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</si>
  <si>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</si>
  <si>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</si>
  <si>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</si>
  <si>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</si>
  <si>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</si>
  <si>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</si>
  <si>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</si>
  <si>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</si>
  <si>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</si>
  <si>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</si>
  <si>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</si>
  <si>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</si>
  <si>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</si>
  <si>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</si>
  <si>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</si>
  <si>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</si>
  <si>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</si>
  <si>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</si>
  <si>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</si>
  <si>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</si>
  <si>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</si>
  <si>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</si>
  <si>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</si>
  <si>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</si>
  <si>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</si>
  <si>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</si>
  <si>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</si>
  <si>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</si>
  <si>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</si>
  <si>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</si>
  <si>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</si>
  <si>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</si>
  <si>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</si>
  <si>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</si>
  <si>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</si>
  <si>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</si>
  <si>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</si>
  <si>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</si>
  <si>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</si>
  <si>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</si>
  <si>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</si>
  <si>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</si>
  <si>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</si>
  <si>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</si>
  <si>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</si>
  <si>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</si>
  <si>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</si>
  <si>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</si>
  <si>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</si>
  <si>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</si>
  <si>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</si>
  <si>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</si>
  <si>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</si>
  <si>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</si>
  <si>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</si>
  <si>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</si>
  <si>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</si>
  <si>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</si>
  <si>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</si>
  <si>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</si>
  <si>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</si>
  <si>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</si>
  <si>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</si>
  <si>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</si>
  <si>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</si>
  <si>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</si>
  <si>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</si>
  <si>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</si>
  <si>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</si>
  <si>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</si>
  <si>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</si>
  <si>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</si>
  <si>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</si>
  <si>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</si>
  <si>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</si>
  <si>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</si>
  <si>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</si>
  <si>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</si>
  <si>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</si>
  <si>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</si>
  <si>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</si>
  <si>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</si>
  <si>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</si>
  <si>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</si>
  <si>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</si>
  <si>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</si>
  <si>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</si>
  <si>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</si>
  <si>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</si>
  <si>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</si>
  <si>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</si>
  <si>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</si>
  <si>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</si>
  <si>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</si>
  <si>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</si>
  <si>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</si>
  <si>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</si>
  <si>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</si>
  <si>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</si>
  <si>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</si>
  <si>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</si>
  <si>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</si>
  <si>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</si>
  <si>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</si>
  <si>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</si>
  <si>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</si>
  <si>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</si>
  <si>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</si>
  <si>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</si>
  <si>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</si>
  <si>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</si>
  <si>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</si>
  <si>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</si>
  <si>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</si>
  <si>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</si>
  <si>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</si>
  <si>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</si>
  <si>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</si>
  <si>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</si>
  <si>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</si>
  <si>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</si>
  <si>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</si>
  <si>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</si>
  <si>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</si>
  <si>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</si>
  <si>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</si>
  <si>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</si>
  <si>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</si>
  <si>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</si>
  <si>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</si>
  <si>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</si>
  <si>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</si>
  <si>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</si>
  <si>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</si>
  <si>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</si>
  <si>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</si>
  <si>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</si>
  <si>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</si>
  <si>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</si>
  <si>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</si>
  <si>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</si>
  <si>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</si>
  <si>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</si>
  <si>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</si>
  <si>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</si>
  <si>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</si>
  <si>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</si>
  <si>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</si>
  <si>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</si>
  <si>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</si>
  <si>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</si>
  <si>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</si>
  <si>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</si>
  <si>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</si>
  <si>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</si>
  <si>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</si>
  <si>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</si>
  <si>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</si>
  <si>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</si>
  <si>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</si>
  <si>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</si>
  <si>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</si>
  <si>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</si>
  <si>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</si>
  <si>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</si>
  <si>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</si>
  <si>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</si>
  <si>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</si>
  <si>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</si>
  <si>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</si>
  <si>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</si>
  <si>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</si>
  <si>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</si>
  <si>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</si>
  <si>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</si>
  <si>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</si>
  <si>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</si>
  <si>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</si>
  <si>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</si>
  <si>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</si>
  <si>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</si>
  <si>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</si>
  <si>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</si>
  <si>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</si>
  <si>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</si>
  <si>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</si>
  <si>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</si>
  <si>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</si>
  <si>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</si>
  <si>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</si>
  <si>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</si>
  <si>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</si>
  <si>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</si>
  <si>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</si>
  <si>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</si>
  <si>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</si>
  <si>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</si>
  <si>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</si>
  <si>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</si>
  <si>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</si>
  <si>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</si>
  <si>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</si>
  <si>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</si>
  <si>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</si>
  <si>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</si>
  <si>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</si>
  <si>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</si>
  <si>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</si>
  <si>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</si>
  <si>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</si>
  <si>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</si>
  <si>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</si>
  <si>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</si>
  <si>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</si>
  <si>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</si>
  <si>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</si>
  <si>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</si>
  <si>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</si>
  <si>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</si>
  <si>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</si>
  <si>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</si>
  <si>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</si>
  <si>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</si>
  <si>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</si>
  <si>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</si>
  <si>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</si>
  <si>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</si>
  <si>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</si>
  <si>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</si>
  <si>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</si>
  <si>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</si>
  <si>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</si>
  <si>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</si>
  <si>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</si>
  <si>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</si>
  <si>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</si>
  <si>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</si>
  <si>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</si>
  <si>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</si>
  <si>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</si>
  <si>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</si>
  <si>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</si>
  <si>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</si>
  <si>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</si>
  <si>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</si>
  <si>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</si>
  <si>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</si>
  <si>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</si>
  <si>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</si>
  <si>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</si>
  <si>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</si>
  <si>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</si>
  <si>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</si>
  <si>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</si>
  <si>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</si>
  <si>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</si>
  <si>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</si>
  <si>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</si>
  <si>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</si>
  <si>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</si>
  <si>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</si>
  <si>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</si>
  <si>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</si>
  <si>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</si>
  <si>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</si>
  <si>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</si>
  <si>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</si>
  <si>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</si>
  <si>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</si>
  <si>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</si>
  <si>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</si>
  <si>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</si>
  <si>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</si>
  <si>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</si>
  <si>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</si>
  <si>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</si>
  <si>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</si>
  <si>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</si>
  <si>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</si>
  <si>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</si>
  <si>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</si>
  <si>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</si>
  <si>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</si>
  <si>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</si>
  <si>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</si>
  <si>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</si>
  <si>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</si>
  <si>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</si>
  <si>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</si>
  <si>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</si>
  <si>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</si>
  <si>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</si>
  <si>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</si>
  <si>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</si>
  <si>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</si>
  <si>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</si>
  <si>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</si>
  <si>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</si>
  <si>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</si>
  <si>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</si>
  <si>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</si>
  <si>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</si>
  <si>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</si>
  <si>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</si>
  <si>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</si>
  <si>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</si>
  <si>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</si>
  <si>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</si>
  <si>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</si>
  <si>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</si>
  <si>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</si>
  <si>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</si>
  <si>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</si>
  <si>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</si>
  <si>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</si>
  <si>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</si>
  <si>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</si>
  <si>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</si>
  <si>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</si>
  <si>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</si>
  <si>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</si>
  <si>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</si>
  <si>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</si>
  <si>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</si>
  <si>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</si>
  <si>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</si>
  <si>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</si>
  <si>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</si>
  <si>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</si>
  <si>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</si>
  <si>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</si>
  <si>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</si>
  <si>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</si>
  <si>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</si>
  <si>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</si>
  <si>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</si>
  <si>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</si>
  <si>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</si>
  <si>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</si>
  <si>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</si>
  <si>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</si>
  <si>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</si>
  <si>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</si>
  <si>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</si>
  <si>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</si>
  <si>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</si>
  <si>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</si>
  <si>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</si>
  <si>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</si>
  <si>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</si>
  <si>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</si>
  <si>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</si>
  <si>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</si>
  <si>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</si>
  <si>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</si>
  <si>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</si>
  <si>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</si>
  <si>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</si>
  <si>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</si>
  <si>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</si>
  <si>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</si>
  <si>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</si>
  <si>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</si>
  <si>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</si>
  <si>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</si>
  <si>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</si>
  <si>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</si>
  <si>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</si>
  <si>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</si>
  <si>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</si>
  <si>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</si>
  <si>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</si>
  <si>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</si>
  <si>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</si>
  <si>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</si>
  <si>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</si>
  <si>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</si>
  <si>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</si>
  <si>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</si>
  <si>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</si>
  <si>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</si>
  <si>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</si>
  <si>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</si>
  <si>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</si>
  <si>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</si>
  <si>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</si>
  <si>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</si>
  <si>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</si>
  <si>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</si>
  <si>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</si>
  <si>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</si>
  <si>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</si>
  <si>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</si>
  <si>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</si>
  <si>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</si>
  <si>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</si>
  <si>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</si>
  <si>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</si>
  <si>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</si>
  <si>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</si>
  <si>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</si>
  <si>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</si>
  <si>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</si>
  <si>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</si>
  <si>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</si>
  <si>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</si>
  <si>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</si>
  <si>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</si>
  <si>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</si>
  <si>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</si>
  <si>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</si>
  <si>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</si>
  <si>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</si>
  <si>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</si>
  <si>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</si>
  <si>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</si>
  <si>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</si>
  <si>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</si>
  <si>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</si>
  <si>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</si>
  <si>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</si>
  <si>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</si>
  <si>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</si>
  <si>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</si>
  <si>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</si>
  <si>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</si>
  <si>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</si>
  <si>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</si>
  <si>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</si>
  <si>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</si>
  <si>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</si>
  <si>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</si>
  <si>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</si>
  <si>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</si>
  <si>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</si>
  <si>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</si>
  <si>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</si>
  <si>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</si>
  <si>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</si>
  <si>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</si>
  <si>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</si>
  <si>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</si>
  <si>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</si>
  <si>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</si>
  <si>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</si>
  <si>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</si>
  <si>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</si>
  <si>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</si>
  <si>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</si>
  <si>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</si>
  <si>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</si>
  <si>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</si>
  <si>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</si>
  <si>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</si>
  <si>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</si>
  <si>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</si>
  <si>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</si>
  <si>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</si>
  <si>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</si>
  <si>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</si>
  <si>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</si>
  <si>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</si>
  <si>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</si>
  <si>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</si>
  <si>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</si>
  <si>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</si>
  <si>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</si>
  <si>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</si>
  <si>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</si>
  <si>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</si>
  <si>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</si>
  <si>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</si>
  <si>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</si>
  <si>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</si>
  <si>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</si>
  <si>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</si>
  <si>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</si>
  <si>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</si>
  <si>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</si>
  <si>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</si>
  <si>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</si>
  <si>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</si>
  <si>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</si>
  <si>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</si>
  <si>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</si>
  <si>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</si>
  <si>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</si>
  <si>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</si>
  <si>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</si>
  <si>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</si>
  <si>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</si>
  <si>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</si>
  <si>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</si>
  <si>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</si>
  <si>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</si>
  <si>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</si>
  <si>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</si>
  <si>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</si>
  <si>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</si>
  <si>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</si>
  <si>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</si>
  <si>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</si>
  <si>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</si>
  <si>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</si>
  <si>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</si>
  <si>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</si>
  <si>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</si>
  <si>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</si>
  <si>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</si>
  <si>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</si>
  <si>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</si>
  <si>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</si>
  <si>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</si>
  <si>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</si>
  <si>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</si>
  <si>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</si>
  <si>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</si>
  <si>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</si>
  <si>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</si>
  <si>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</si>
  <si>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</si>
  <si>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</si>
  <si>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</si>
  <si>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</si>
  <si>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</si>
  <si>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</si>
  <si>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</si>
  <si>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</si>
  <si>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</si>
  <si>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</si>
  <si>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</si>
  <si>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</si>
  <si>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</si>
  <si>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</si>
  <si>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</si>
  <si>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</si>
  <si>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</si>
  <si>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</si>
  <si>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</si>
  <si>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</si>
  <si>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</si>
  <si>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</si>
  <si>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</si>
  <si>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</si>
  <si>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</si>
  <si>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</si>
  <si>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</si>
  <si>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</si>
  <si>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</si>
  <si>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</si>
  <si>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</si>
  <si>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</si>
  <si>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</si>
  <si>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</si>
  <si>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</si>
  <si>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</si>
  <si>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</si>
  <si>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</si>
  <si>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</si>
  <si>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</si>
  <si>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</si>
  <si>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</si>
  <si>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</si>
  <si>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</si>
  <si>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</si>
  <si>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</si>
  <si>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</si>
  <si>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</si>
  <si>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</si>
  <si>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</si>
  <si>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</si>
  <si>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</si>
  <si>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</si>
  <si>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</si>
  <si>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</si>
  <si>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</si>
  <si>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</si>
  <si>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</si>
  <si>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</si>
  <si>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</si>
  <si>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</si>
  <si>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</si>
  <si>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</si>
  <si>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</si>
  <si>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</si>
  <si>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</si>
  <si>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</si>
  <si>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</si>
  <si>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</si>
  <si>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</si>
  <si>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</si>
  <si>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</si>
  <si>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</si>
  <si>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</si>
  <si>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</si>
  <si>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</si>
  <si>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</si>
  <si>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</si>
  <si>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</si>
  <si>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</si>
  <si>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</si>
  <si>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</si>
  <si>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</si>
  <si>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</si>
  <si>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</si>
  <si>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</si>
  <si>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</si>
  <si>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</si>
  <si>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</si>
  <si>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</si>
  <si>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</si>
  <si>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</si>
  <si>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</si>
  <si>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</si>
  <si>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</si>
  <si>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</si>
  <si>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</si>
  <si>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</si>
  <si>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</si>
  <si>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</si>
  <si>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</si>
  <si>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</si>
  <si>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</si>
  <si>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</si>
  <si>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</si>
  <si>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</si>
  <si>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</si>
  <si>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</si>
  <si>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</si>
  <si>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</si>
  <si>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</si>
  <si>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</si>
  <si>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</si>
  <si>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</si>
  <si>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</si>
  <si>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</si>
  <si>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</si>
  <si>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</si>
  <si>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</si>
  <si>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</si>
  <si>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</si>
  <si>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</si>
  <si>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</si>
  <si>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</si>
  <si>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</si>
  <si>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</si>
  <si>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</si>
  <si>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</si>
  <si>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</si>
  <si>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</si>
  <si>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</si>
  <si>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</si>
  <si>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</si>
  <si>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</si>
  <si>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</si>
  <si>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</si>
  <si>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</si>
  <si>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</si>
  <si>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</si>
  <si>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</si>
  <si>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</si>
  <si>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</si>
  <si>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</si>
  <si>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</si>
  <si>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</si>
  <si>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</si>
  <si>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</si>
  <si>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</si>
  <si>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</si>
  <si>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</si>
  <si>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</si>
  <si>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</si>
  <si>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</si>
  <si>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</si>
  <si>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</si>
  <si>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</si>
  <si>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</si>
  <si>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</si>
  <si>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</si>
  <si>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</si>
  <si>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</si>
  <si>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</si>
  <si>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</si>
  <si>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</si>
  <si>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</si>
  <si>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</si>
  <si>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</si>
  <si>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</si>
  <si>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</si>
  <si>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</si>
  <si>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</si>
  <si>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</si>
  <si>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</si>
  <si>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</si>
  <si>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</si>
  <si>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</si>
  <si>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</si>
  <si>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</si>
  <si>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</si>
  <si>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</si>
  <si>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</si>
  <si>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</si>
  <si>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</si>
  <si>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</si>
  <si>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</si>
  <si>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</si>
  <si>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</si>
  <si>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</si>
  <si>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</si>
  <si>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</si>
  <si>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</si>
  <si>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</si>
  <si>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</si>
  <si>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</si>
  <si>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</si>
  <si>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</si>
  <si>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</si>
  <si>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</si>
  <si>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</si>
  <si>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</si>
  <si>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</si>
  <si>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</si>
  <si>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</si>
  <si>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</si>
  <si>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</si>
  <si>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</si>
  <si>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</si>
  <si>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</si>
  <si>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</si>
  <si>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</si>
  <si>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</si>
  <si>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</si>
  <si>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</si>
  <si>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</si>
  <si>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</si>
  <si>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</si>
  <si>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</si>
  <si>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</si>
  <si>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</si>
  <si>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</si>
  <si>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</si>
  <si>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</si>
  <si>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</si>
  <si>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</si>
  <si>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</si>
  <si>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</si>
  <si>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</si>
  <si>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</si>
  <si>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</si>
  <si>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</si>
  <si>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</si>
  <si>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</si>
  <si>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</si>
  <si>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</si>
  <si>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</si>
  <si>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</si>
  <si>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</si>
  <si>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</si>
  <si>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</si>
  <si>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</si>
  <si>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</si>
  <si>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</si>
  <si>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</si>
  <si>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</si>
  <si>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</si>
  <si>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</si>
  <si>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</si>
  <si>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</si>
  <si>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</si>
  <si>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</si>
  <si>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</si>
  <si>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</si>
  <si>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</si>
  <si>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</si>
  <si>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</si>
  <si>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</si>
  <si>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</si>
  <si>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</si>
  <si>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</si>
  <si>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</si>
  <si>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</si>
  <si>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</si>
  <si>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</si>
  <si>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</si>
  <si>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</si>
  <si>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</si>
  <si>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</si>
  <si>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</si>
  <si>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</si>
  <si>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</si>
  <si>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</si>
  <si>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</si>
  <si>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</si>
  <si>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</si>
  <si>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</si>
  <si>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</si>
  <si>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</si>
  <si>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</si>
  <si>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</si>
  <si>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</si>
  <si>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</si>
  <si>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</si>
  <si>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</si>
  <si>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</si>
  <si>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</si>
  <si>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</si>
  <si>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</si>
  <si>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</si>
  <si>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</si>
  <si>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</si>
  <si>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</si>
  <si>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</si>
  <si>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</si>
  <si>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</si>
  <si>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</si>
  <si>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</si>
  <si>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</si>
  <si>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</si>
  <si>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</si>
  <si>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</si>
  <si>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</si>
  <si>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</si>
  <si>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</si>
  <si>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</si>
  <si>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</si>
  <si>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</si>
  <si>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</si>
  <si>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</si>
  <si>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</si>
  <si>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</si>
  <si>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</si>
  <si>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</si>
  <si>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</si>
  <si>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</si>
  <si>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</si>
  <si>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</si>
  <si>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</si>
  <si>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</si>
  <si>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</si>
  <si>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</si>
  <si>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</si>
  <si>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</si>
  <si>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</si>
  <si>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</si>
  <si>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</si>
  <si>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</si>
  <si>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</si>
  <si>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</si>
  <si>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</si>
  <si>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</si>
  <si>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</si>
  <si>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</si>
  <si>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</si>
  <si>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</si>
  <si>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</si>
  <si>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</si>
  <si>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</si>
  <si>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</si>
  <si>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</si>
  <si>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</si>
  <si>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</si>
  <si>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</si>
  <si>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</si>
  <si>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</si>
  <si>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</si>
  <si>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</si>
  <si>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</si>
  <si>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</si>
  <si>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</si>
  <si>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</si>
  <si>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</si>
  <si>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</si>
  <si>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</si>
  <si>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</si>
  <si>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</si>
  <si>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</si>
  <si>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</si>
  <si>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</si>
  <si>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</si>
  <si>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</si>
  <si>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</si>
  <si>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</si>
  <si>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</si>
  <si>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</si>
  <si>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</si>
  <si>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</si>
  <si>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</si>
  <si>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</si>
  <si>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</si>
  <si>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</si>
  <si>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</si>
  <si>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</si>
  <si>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</si>
  <si>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</si>
  <si>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</si>
  <si>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</si>
  <si>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</si>
  <si>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</si>
  <si>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</si>
  <si>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</si>
  <si>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</si>
  <si>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</si>
  <si>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</si>
  <si>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</si>
  <si>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</si>
  <si>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</si>
  <si>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</si>
  <si>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</si>
  <si>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</si>
  <si>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</si>
  <si>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</si>
  <si>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</si>
  <si>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</si>
  <si>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</si>
  <si>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</si>
  <si>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</si>
  <si>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</si>
  <si>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</si>
  <si>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</si>
  <si>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</si>
  <si>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</si>
  <si>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</si>
  <si>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</si>
  <si>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</si>
  <si>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</si>
  <si>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</si>
  <si>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</si>
  <si>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</si>
  <si>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</si>
  <si>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</si>
  <si>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</si>
  <si>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</si>
  <si>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</si>
  <si>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</si>
  <si>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</si>
  <si>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</si>
  <si>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</si>
  <si>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</si>
  <si>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</si>
  <si>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</si>
  <si>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</si>
  <si>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</si>
  <si>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</si>
  <si>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</si>
  <si>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</si>
  <si>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</si>
  <si>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</si>
  <si>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</si>
  <si>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</si>
  <si>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</si>
  <si>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</si>
  <si>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</si>
  <si>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</si>
  <si>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</si>
  <si>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</si>
  <si>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</si>
  <si>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</si>
  <si>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</si>
  <si>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</si>
  <si>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</si>
  <si>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</si>
  <si>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</si>
  <si>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</si>
  <si>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</si>
  <si>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</si>
  <si>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</si>
  <si>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</si>
  <si>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</si>
  <si>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</si>
  <si>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</si>
  <si>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</si>
  <si>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</si>
  <si>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</si>
  <si>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</si>
  <si>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</si>
  <si>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</si>
  <si>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</si>
  <si>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</si>
  <si>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</si>
  <si>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</si>
  <si>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</si>
  <si>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</si>
  <si>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</si>
  <si>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</si>
  <si>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</si>
  <si>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</si>
  <si>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</si>
  <si>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</si>
  <si>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</si>
  <si>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</si>
  <si>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</si>
  <si>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</si>
  <si>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</si>
  <si>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</si>
  <si>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</si>
  <si>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</si>
  <si>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</si>
  <si>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</si>
  <si>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</si>
  <si>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</si>
  <si>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</si>
  <si>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</si>
  <si>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</si>
  <si>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</si>
  <si>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</si>
  <si>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</si>
  <si>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</si>
  <si>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</si>
  <si>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</si>
  <si>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</si>
  <si>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</si>
  <si>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</si>
  <si>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</si>
  <si>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</si>
  <si>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</si>
  <si>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</si>
  <si>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</si>
  <si>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</si>
  <si>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</si>
  <si>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</si>
  <si>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</si>
  <si>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</si>
  <si>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</si>
  <si>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</si>
  <si>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</si>
  <si>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</si>
  <si>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</si>
  <si>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</si>
  <si>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</si>
  <si>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</si>
  <si>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</si>
  <si>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</si>
  <si>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</si>
  <si>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</si>
  <si>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</si>
  <si>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</si>
  <si>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</si>
  <si>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</si>
  <si>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</si>
  <si>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</si>
  <si>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</si>
  <si>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</si>
  <si>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</si>
  <si>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</si>
  <si>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</si>
  <si>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</si>
  <si>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</si>
  <si>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</si>
  <si>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</si>
  <si>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</si>
  <si>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</si>
  <si>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</si>
  <si>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</si>
  <si>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</si>
  <si>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</si>
  <si>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</si>
  <si>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</si>
  <si>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</si>
  <si>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</si>
  <si>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</si>
  <si>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</si>
  <si>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</si>
  <si>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</si>
  <si>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</si>
  <si>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</si>
  <si>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</si>
  <si>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</si>
  <si>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</si>
  <si>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</si>
  <si>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</si>
  <si>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</si>
  <si>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</si>
  <si>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</si>
  <si>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</si>
  <si>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</si>
  <si>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</si>
  <si>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</si>
  <si>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</si>
  <si>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</si>
  <si>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</si>
  <si>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</si>
  <si>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</si>
  <si>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</si>
  <si>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</si>
  <si>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</si>
  <si>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</si>
  <si>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</si>
  <si>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</si>
  <si>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</si>
  <si>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</si>
  <si>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</si>
  <si>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</si>
  <si>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</si>
  <si>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</si>
  <si>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</si>
  <si>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</si>
  <si>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</si>
  <si>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</si>
  <si>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</si>
  <si>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</si>
  <si>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</si>
  <si>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</si>
  <si>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</si>
  <si>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</si>
  <si>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</si>
  <si>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</si>
  <si>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</si>
  <si>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</si>
  <si>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</si>
  <si>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</si>
  <si>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</si>
  <si>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</si>
  <si>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</si>
  <si>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</si>
  <si>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</si>
  <si>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</si>
  <si>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</si>
  <si>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</si>
  <si>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</si>
  <si>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</si>
  <si>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</si>
  <si>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</si>
  <si>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</si>
  <si>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</si>
  <si>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</si>
  <si>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</si>
  <si>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</si>
  <si>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</si>
  <si>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</si>
  <si>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</si>
  <si>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</si>
  <si>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</si>
  <si>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</si>
  <si>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</si>
  <si>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</si>
  <si>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</si>
  <si>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</si>
  <si>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</si>
  <si>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</si>
  <si>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</si>
  <si>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</si>
  <si>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</si>
  <si>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</si>
  <si>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</si>
  <si>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</si>
  <si>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</si>
  <si>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</si>
  <si>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</si>
  <si>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</si>
  <si>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</si>
  <si>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</si>
  <si>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</si>
  <si>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</si>
  <si>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</si>
  <si>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</si>
  <si>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</si>
  <si>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</si>
  <si>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</si>
  <si>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</si>
  <si>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</si>
  <si>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</si>
  <si>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</si>
  <si>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</si>
  <si>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</si>
  <si>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</si>
  <si>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</si>
  <si>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</si>
  <si>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</si>
  <si>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</si>
  <si>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</si>
  <si>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</si>
  <si>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</si>
  <si>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</si>
  <si>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</si>
  <si>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</si>
  <si>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</si>
  <si>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</si>
  <si>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</si>
  <si>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</si>
  <si>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</si>
  <si>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</si>
  <si>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</si>
  <si>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</si>
  <si>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</si>
  <si>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</si>
  <si>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</si>
  <si>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</si>
  <si>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</si>
  <si>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</si>
  <si>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</si>
  <si>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</si>
  <si>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</si>
  <si>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</si>
  <si>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</si>
  <si>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</si>
  <si>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</si>
  <si>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</si>
  <si>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</si>
  <si>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</si>
  <si>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</si>
  <si>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</si>
  <si>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</si>
  <si>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</si>
  <si>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</si>
  <si>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</si>
  <si>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</si>
  <si>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</si>
  <si>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</si>
  <si>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</si>
  <si>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</si>
  <si>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</si>
  <si>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</si>
  <si>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</si>
  <si>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</si>
  <si>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</si>
  <si>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</si>
  <si>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</si>
  <si>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</si>
  <si>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</si>
  <si>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</si>
  <si>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</si>
  <si>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</si>
  <si>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</si>
  <si>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</si>
  <si>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</si>
  <si>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</si>
  <si>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</si>
  <si>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</si>
  <si>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</si>
  <si>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</si>
  <si>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</si>
  <si>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</si>
  <si>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</si>
  <si>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</si>
  <si>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</si>
  <si>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</si>
  <si>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</si>
  <si>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</si>
  <si>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</si>
  <si>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</si>
  <si>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</si>
  <si>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</si>
  <si>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</si>
  <si>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</si>
  <si>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</si>
  <si>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</si>
  <si>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</si>
  <si>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</si>
  <si>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</si>
  <si>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</si>
  <si>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</si>
  <si>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</si>
  <si>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</si>
  <si>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</si>
  <si>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</si>
  <si>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</si>
  <si>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</si>
  <si>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</si>
  <si>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</si>
  <si>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</si>
  <si>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</si>
  <si>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</si>
  <si>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</si>
  <si>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</si>
  <si>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</si>
  <si>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</si>
  <si>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</si>
  <si>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</si>
  <si>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</si>
  <si>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</si>
  <si>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</si>
  <si>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</si>
  <si>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</si>
  <si>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</si>
  <si>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</si>
  <si>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</si>
  <si>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</si>
  <si>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</si>
  <si>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</si>
  <si>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</si>
  <si>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</si>
  <si>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</si>
  <si>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</si>
  <si>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</si>
  <si>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</si>
  <si>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</si>
  <si>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</si>
  <si>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</si>
  <si>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</si>
  <si>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</si>
  <si>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</si>
  <si>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</si>
  <si>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</si>
  <si>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</si>
  <si>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</si>
  <si>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</si>
  <si>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</si>
  <si>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</si>
  <si>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</si>
  <si>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</si>
  <si>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</si>
  <si>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</si>
  <si>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</si>
  <si>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</si>
  <si>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</si>
  <si>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</si>
  <si>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</si>
  <si>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</si>
  <si>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</si>
  <si>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</si>
  <si>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</si>
  <si>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</si>
  <si>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</si>
  <si>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</si>
  <si>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</si>
  <si>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</si>
  <si>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</si>
  <si>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</si>
  <si>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</si>
  <si>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</si>
  <si>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</si>
  <si>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</si>
  <si>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</si>
  <si>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</si>
  <si>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</si>
  <si>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</si>
  <si>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</si>
  <si>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</si>
  <si>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</si>
  <si>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</si>
  <si>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</si>
  <si>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</si>
  <si>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</si>
  <si>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</si>
  <si>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</si>
  <si>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</si>
  <si>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</si>
  <si>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</si>
  <si>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</si>
  <si>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</si>
  <si>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</si>
  <si>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</si>
  <si>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</si>
  <si>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</si>
  <si>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</si>
  <si>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</si>
  <si>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</si>
  <si>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</si>
  <si>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</si>
  <si>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</si>
  <si>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</si>
  <si>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</si>
  <si>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</si>
  <si>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</si>
  <si>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</si>
  <si>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</si>
  <si>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</si>
  <si>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</si>
  <si>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</si>
  <si>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</si>
  <si>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</si>
  <si>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</si>
  <si>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</si>
  <si>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</si>
  <si>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</si>
  <si>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</si>
  <si>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</si>
  <si>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</si>
  <si>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</si>
  <si>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</si>
  <si>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</si>
  <si>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</si>
  <si>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</si>
  <si>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</si>
  <si>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</si>
  <si>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</si>
  <si>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</si>
  <si>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</si>
  <si>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</si>
  <si>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</si>
  <si>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</si>
  <si>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</si>
  <si>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</si>
  <si>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</si>
  <si>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</si>
  <si>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</si>
  <si>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</si>
  <si>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</si>
  <si>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</si>
  <si>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</si>
  <si>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</si>
  <si>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</si>
  <si>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</si>
  <si>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</si>
  <si>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</si>
  <si>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</si>
  <si>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</si>
  <si>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</si>
  <si>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</si>
  <si>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</si>
  <si>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</si>
  <si>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</si>
  <si>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</si>
  <si>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</si>
  <si>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</si>
  <si>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</si>
  <si>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</si>
  <si>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</si>
  <si>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</si>
  <si>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</si>
  <si>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</si>
  <si>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</si>
  <si>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</si>
  <si>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</si>
  <si>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</si>
  <si>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</si>
  <si>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</si>
  <si>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</si>
  <si>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</si>
  <si>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</si>
  <si>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</si>
  <si>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</si>
  <si>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</si>
  <si>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</si>
  <si>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</si>
  <si>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</si>
  <si>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</si>
  <si>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</si>
  <si>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</si>
  <si>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</si>
  <si>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</si>
  <si>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</si>
  <si>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</si>
  <si>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</si>
  <si>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</si>
  <si>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</si>
  <si>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</si>
  <si>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</si>
  <si>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</si>
  <si>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</si>
  <si>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</si>
  <si>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</si>
  <si>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</si>
  <si>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</si>
  <si>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</si>
  <si>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</si>
  <si>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</si>
  <si>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</si>
  <si>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</si>
  <si>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</si>
  <si>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</si>
  <si>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</si>
  <si>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</si>
  <si>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</si>
  <si>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</si>
  <si>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</si>
  <si>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</si>
  <si>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</si>
  <si>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</si>
  <si>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</si>
  <si>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</si>
  <si>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</si>
  <si>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</si>
  <si>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</si>
  <si>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</si>
  <si>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</si>
  <si>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</si>
  <si>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</si>
  <si>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</si>
  <si>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</si>
  <si>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</si>
  <si>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</si>
  <si>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</si>
  <si>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</si>
  <si>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</si>
  <si>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</si>
  <si>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</si>
  <si>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</si>
  <si>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</si>
  <si>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</si>
  <si>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</si>
  <si>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</si>
  <si>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</si>
  <si>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</si>
  <si>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</si>
  <si>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</si>
  <si>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</si>
  <si>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</si>
  <si>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</si>
  <si>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</si>
  <si>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</si>
  <si>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</si>
  <si>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</si>
  <si>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</si>
  <si>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</si>
  <si>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</si>
  <si>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</si>
  <si>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</si>
  <si>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</si>
  <si>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</si>
  <si>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</si>
  <si>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</si>
  <si>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</si>
  <si>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</si>
  <si>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</si>
  <si>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</si>
  <si>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</si>
  <si>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</si>
  <si>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</si>
  <si>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</si>
  <si>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</si>
  <si>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</si>
  <si>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</si>
  <si>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</si>
  <si>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</si>
  <si>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</si>
  <si>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</si>
  <si>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</si>
  <si>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</si>
  <si>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</si>
  <si>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</si>
  <si>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</si>
  <si>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</si>
  <si>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</si>
  <si>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</si>
  <si>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</si>
  <si>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</si>
  <si>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</si>
  <si>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</si>
  <si>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</si>
  <si>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</si>
  <si>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</si>
  <si>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</si>
  <si>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</si>
  <si>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</si>
  <si>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</si>
  <si>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</si>
  <si>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</si>
  <si>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</si>
  <si>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</si>
  <si>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</si>
  <si>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</si>
  <si>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</si>
  <si>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</si>
  <si>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</si>
  <si>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</si>
  <si>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</si>
  <si>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</si>
  <si>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</si>
  <si>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</si>
  <si>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</si>
  <si>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</si>
  <si>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</si>
  <si>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</si>
  <si>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</si>
  <si>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</si>
  <si>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</si>
  <si>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</si>
  <si>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</si>
  <si>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</si>
  <si>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</si>
  <si>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</si>
  <si>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</si>
  <si>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</si>
  <si>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</si>
  <si>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</si>
  <si>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</si>
  <si>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</si>
  <si>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</si>
  <si>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</si>
  <si>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</si>
  <si>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</si>
  <si>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</si>
  <si>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</si>
  <si>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</si>
  <si>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</si>
  <si>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</si>
  <si>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</si>
  <si>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</si>
  <si>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</si>
  <si>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</si>
  <si>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</si>
  <si>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</si>
  <si>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</si>
  <si>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</si>
  <si>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</si>
  <si>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</si>
  <si>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</si>
  <si>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</si>
  <si>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</si>
  <si>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</si>
  <si>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</si>
  <si>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</si>
  <si>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</si>
  <si>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</si>
  <si>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</si>
  <si>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</si>
  <si>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</si>
  <si>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</si>
  <si>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</si>
  <si>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</si>
  <si>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</si>
  <si>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</si>
  <si>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</si>
  <si>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</si>
  <si>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</si>
  <si>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</si>
  <si>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</si>
  <si>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</si>
  <si>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</si>
  <si>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</si>
  <si>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</si>
  <si>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</si>
  <si>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</si>
  <si>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</si>
  <si>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</si>
  <si>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</si>
  <si>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</si>
  <si>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</si>
  <si>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</si>
  <si>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</si>
  <si>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</si>
  <si>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</si>
  <si>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</si>
  <si>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</si>
  <si>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</si>
  <si>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</si>
  <si>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</si>
  <si>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</si>
  <si>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</si>
  <si>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</si>
  <si>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</si>
  <si>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</si>
  <si>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</si>
  <si>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</si>
  <si>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</si>
  <si>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</si>
  <si>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</si>
  <si>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</si>
  <si>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</si>
  <si>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</si>
  <si>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</si>
  <si>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</si>
  <si>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</si>
  <si>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</si>
  <si>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</si>
  <si>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</si>
  <si>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</si>
  <si>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</si>
  <si>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</si>
  <si>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</si>
  <si>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</si>
  <si>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</si>
  <si>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</si>
  <si>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</si>
  <si>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</si>
  <si>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</si>
  <si>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</si>
  <si>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</si>
  <si>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</si>
  <si>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</si>
  <si>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</si>
  <si>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</si>
  <si>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</si>
  <si>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</si>
  <si>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</si>
  <si>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</si>
  <si>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</si>
  <si>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</si>
  <si>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</si>
  <si>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</si>
  <si>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</si>
  <si>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</si>
  <si>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</si>
  <si>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</si>
  <si>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</si>
  <si>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</si>
  <si>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</si>
  <si>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</si>
  <si>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</si>
  <si>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</si>
  <si>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</si>
  <si>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</si>
  <si>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</si>
  <si>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</si>
  <si>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</si>
  <si>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</si>
  <si>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</si>
  <si>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</si>
  <si>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</si>
  <si>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</si>
  <si>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</si>
  <si>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</si>
  <si>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</si>
  <si>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</si>
  <si>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</si>
  <si>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</si>
  <si>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</si>
  <si>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</si>
  <si>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</si>
  <si>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</si>
  <si>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</si>
  <si>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</si>
  <si>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</si>
  <si>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</si>
  <si>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</si>
  <si>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</si>
  <si>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</si>
  <si>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</si>
  <si>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</si>
  <si>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</si>
  <si>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</si>
  <si>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</si>
  <si>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</si>
  <si>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</si>
  <si>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</si>
  <si>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</si>
  <si>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</si>
  <si>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</si>
  <si>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</si>
  <si>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</si>
  <si>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</si>
  <si>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</si>
  <si>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</si>
  <si>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</si>
  <si>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</si>
  <si>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</si>
  <si>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</si>
  <si>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</si>
  <si>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</si>
  <si>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</si>
  <si>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</si>
  <si>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</si>
  <si>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</si>
  <si>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</si>
  <si>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</si>
  <si>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</si>
  <si>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</si>
  <si>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</si>
  <si>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</si>
  <si>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</si>
  <si>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</si>
  <si>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</si>
  <si>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</si>
  <si>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</si>
  <si>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</si>
  <si>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</si>
  <si>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</si>
  <si>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</si>
  <si>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</si>
  <si>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</si>
  <si>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</si>
  <si>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</si>
  <si>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</si>
  <si>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</si>
  <si>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</si>
  <si>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</si>
  <si>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</si>
  <si>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</si>
  <si>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</si>
  <si>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</si>
  <si>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</si>
  <si>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</si>
  <si>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</si>
  <si>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</si>
  <si>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</si>
  <si>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</si>
  <si>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</si>
  <si>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</si>
  <si>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</si>
  <si>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</si>
  <si>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</si>
  <si>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</si>
  <si>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</si>
  <si>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</si>
  <si>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</si>
  <si>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</si>
  <si>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</si>
  <si>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</si>
  <si>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</si>
  <si>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</si>
  <si>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</si>
  <si>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</si>
  <si>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</si>
  <si>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</si>
  <si>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</si>
  <si>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</si>
  <si>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</si>
  <si>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</si>
  <si>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</si>
  <si>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</si>
  <si>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</si>
  <si>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</si>
  <si>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</si>
  <si>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</si>
  <si>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</si>
  <si>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</si>
  <si>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</si>
  <si>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</si>
  <si>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</si>
  <si>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</si>
  <si>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</si>
  <si>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</si>
  <si>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</si>
  <si>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</si>
  <si>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</si>
  <si>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</si>
  <si>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</si>
  <si>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</si>
  <si>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</si>
  <si>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</si>
  <si>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</si>
  <si>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</si>
  <si>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</si>
  <si>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</si>
  <si>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</si>
  <si>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</si>
  <si>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</si>
  <si>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</si>
  <si>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</si>
  <si>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</si>
  <si>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</si>
  <si>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</si>
  <si>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</si>
  <si>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</si>
  <si>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</si>
  <si>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</si>
  <si>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</si>
  <si>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</si>
  <si>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</si>
  <si>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</si>
  <si>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</si>
  <si>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</si>
  <si>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</si>
  <si>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</si>
  <si>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</si>
  <si>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</si>
  <si>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</si>
  <si>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</si>
  <si>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</si>
  <si>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</si>
  <si>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</si>
  <si>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</si>
  <si>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</si>
  <si>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</si>
  <si>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</si>
  <si>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</si>
  <si>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</si>
  <si>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</si>
  <si>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</si>
  <si>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</si>
  <si>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</si>
  <si>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</si>
  <si>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</si>
  <si>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</si>
  <si>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</si>
  <si>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</si>
  <si>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</si>
  <si>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</si>
  <si>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</si>
  <si>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</si>
  <si>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</si>
  <si>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</si>
  <si>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</si>
  <si>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</si>
  <si>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</si>
  <si>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</si>
  <si>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</si>
  <si>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</si>
  <si>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</si>
  <si>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</si>
  <si>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</si>
  <si>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</si>
  <si>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</si>
  <si>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</si>
  <si>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</si>
  <si>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</si>
  <si>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</si>
  <si>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</si>
  <si>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</si>
  <si>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</si>
  <si>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</si>
  <si>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</si>
  <si>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</si>
  <si>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</si>
  <si>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</si>
  <si>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</si>
  <si>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</si>
  <si>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</si>
  <si>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</si>
  <si>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</si>
  <si>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</si>
  <si>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</si>
  <si>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</si>
  <si>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</si>
  <si>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</si>
  <si>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</si>
  <si>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</si>
  <si>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</si>
  <si>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</si>
  <si>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</si>
  <si>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</si>
  <si>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</si>
  <si>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</si>
  <si>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</si>
  <si>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</si>
  <si>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</si>
  <si>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</si>
  <si>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</si>
  <si>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</si>
  <si>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</si>
  <si>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</si>
  <si>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</si>
  <si>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</si>
  <si>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</si>
  <si>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</si>
  <si>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</si>
  <si>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</si>
  <si>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</si>
  <si>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</si>
  <si>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</si>
  <si>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</si>
  <si>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</si>
  <si>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</si>
  <si>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</si>
  <si>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</si>
  <si>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</si>
  <si>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</si>
  <si>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</si>
  <si>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</si>
  <si>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</si>
  <si>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</si>
  <si>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</si>
  <si>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</si>
  <si>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</si>
  <si>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</si>
  <si>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</si>
  <si>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</si>
  <si>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</si>
  <si>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</si>
  <si>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</si>
  <si>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</si>
  <si>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</si>
  <si>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</si>
  <si>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</si>
  <si>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</si>
  <si>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</si>
  <si>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</si>
  <si>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</si>
  <si>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</si>
  <si>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</si>
  <si>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</si>
  <si>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</si>
  <si>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</si>
  <si>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</si>
  <si>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</si>
  <si>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</si>
  <si>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</si>
  <si>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</si>
  <si>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</si>
  <si>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</si>
  <si>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</si>
  <si>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</si>
  <si>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</si>
  <si>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</si>
  <si>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</si>
  <si>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</si>
  <si>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</si>
  <si>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</si>
  <si>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</si>
  <si>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</si>
  <si>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</si>
  <si>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</si>
  <si>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</si>
  <si>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</si>
  <si>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</si>
  <si>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</si>
  <si>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</si>
  <si>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</si>
  <si>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</si>
  <si>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</si>
  <si>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</si>
  <si>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</si>
  <si>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</si>
  <si>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</si>
  <si>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</si>
  <si>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</si>
  <si>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</si>
  <si>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</si>
  <si>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</si>
  <si>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</si>
  <si>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</si>
  <si>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</si>
  <si>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</si>
  <si>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</si>
  <si>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</si>
  <si>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</si>
  <si>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</si>
  <si>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</si>
  <si>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</si>
  <si>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</si>
  <si>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</si>
  <si>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</si>
  <si>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</si>
  <si>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</si>
  <si>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</si>
  <si>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</si>
  <si>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</si>
  <si>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</si>
  <si>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</si>
  <si>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</si>
  <si>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</si>
  <si>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</si>
  <si>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</si>
  <si>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</si>
  <si>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</si>
  <si>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</si>
  <si>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</si>
  <si>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</si>
  <si>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</si>
  <si>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</si>
  <si>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</si>
  <si>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</si>
  <si>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</si>
  <si>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</si>
  <si>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</si>
  <si>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</si>
  <si>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</si>
  <si>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</si>
  <si>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</si>
  <si>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</si>
  <si>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</si>
  <si>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</si>
  <si>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</si>
  <si>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</si>
  <si>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</si>
  <si>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</si>
  <si>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</si>
  <si>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</si>
  <si>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</si>
  <si>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</si>
  <si>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</si>
  <si>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</si>
  <si>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</si>
  <si>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</si>
  <si>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</si>
  <si>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</si>
  <si>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</si>
  <si>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</si>
  <si>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</si>
  <si>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</si>
  <si>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</si>
  <si>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</si>
  <si>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</si>
  <si>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</si>
  <si>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</si>
  <si>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</si>
  <si>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</si>
  <si>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</si>
  <si>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</si>
  <si>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</si>
  <si>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</si>
  <si>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</si>
  <si>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</si>
  <si>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</si>
  <si>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</si>
  <si>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</si>
  <si>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</si>
  <si>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</si>
  <si>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</si>
  <si>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</si>
  <si>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</si>
  <si>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</si>
  <si>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</si>
  <si>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</si>
  <si>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</si>
  <si>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</si>
  <si>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</si>
  <si>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</si>
  <si>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</si>
  <si>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</si>
  <si>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</si>
  <si>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</si>
  <si>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</si>
  <si>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</si>
  <si>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</si>
  <si>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</si>
  <si>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</si>
  <si>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</si>
  <si>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</si>
  <si>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</si>
  <si>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</si>
  <si>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</si>
  <si>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</si>
  <si>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</si>
  <si>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</si>
  <si>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</si>
  <si>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</si>
  <si>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</si>
  <si>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</si>
  <si>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</si>
  <si>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</si>
  <si>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</si>
  <si>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</si>
  <si>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</si>
  <si>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</si>
  <si>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</si>
  <si>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</si>
  <si>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</si>
  <si>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</si>
  <si>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</si>
  <si>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</si>
  <si>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</si>
  <si>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</si>
  <si>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</si>
  <si>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</si>
  <si>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</si>
  <si>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</si>
  <si>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</si>
  <si>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</si>
  <si>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</si>
  <si>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</si>
  <si>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</si>
  <si>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</si>
  <si>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</si>
  <si>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</si>
  <si>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</si>
  <si>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</si>
  <si>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</si>
  <si>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</si>
  <si>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</si>
  <si>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</si>
  <si>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</si>
  <si>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</si>
  <si>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</si>
  <si>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</si>
  <si>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</si>
  <si>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</si>
  <si>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</si>
  <si>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</si>
  <si>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</si>
  <si>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</si>
  <si>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</si>
  <si>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</si>
  <si>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</si>
  <si>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</si>
  <si>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</si>
  <si>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</si>
  <si>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</si>
  <si>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</si>
  <si>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</si>
  <si>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</si>
  <si>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</si>
  <si>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</si>
  <si>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</si>
  <si>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</si>
  <si>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</si>
  <si>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</si>
  <si>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</si>
  <si>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</si>
  <si>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</si>
  <si>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</si>
  <si>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</si>
  <si>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</si>
  <si>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</si>
  <si>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</si>
  <si>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</si>
  <si>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</si>
  <si>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</si>
  <si>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</si>
  <si>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</si>
  <si>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</si>
  <si>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</si>
  <si>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</si>
  <si>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</si>
  <si>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</si>
  <si>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</si>
  <si>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</si>
  <si>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</si>
  <si>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</si>
  <si>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</si>
  <si>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</si>
  <si>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</si>
  <si>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</si>
  <si>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</si>
  <si>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</si>
  <si>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</si>
  <si>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</si>
  <si>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</si>
  <si>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</si>
  <si>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</si>
  <si>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</si>
  <si>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</si>
  <si>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</si>
  <si>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</si>
  <si>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</si>
  <si>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</si>
  <si>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</si>
  <si>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</si>
  <si>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</si>
  <si>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</si>
  <si>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</si>
  <si>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</si>
  <si>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</si>
  <si>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</si>
  <si>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</si>
  <si>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</si>
  <si>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</si>
  <si>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</si>
  <si>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</si>
  <si>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</si>
  <si>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</si>
  <si>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</si>
  <si>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</si>
  <si>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</si>
  <si>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</si>
  <si>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</si>
  <si>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</si>
  <si>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</si>
  <si>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</si>
  <si>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</si>
  <si>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</si>
  <si>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</si>
  <si>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</si>
  <si>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</si>
  <si>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</si>
  <si>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</si>
  <si>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</si>
  <si>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</si>
  <si>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</si>
  <si>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</si>
  <si>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</si>
  <si>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</si>
  <si>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</si>
  <si>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</si>
  <si>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</si>
  <si>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</si>
  <si>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</si>
  <si>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</si>
  <si>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</si>
  <si>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</si>
  <si>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</si>
  <si>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</si>
  <si>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</si>
  <si>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</si>
  <si>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</si>
  <si>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</si>
  <si>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</si>
  <si>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</si>
  <si>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</si>
  <si>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</si>
  <si>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</si>
  <si>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</si>
  <si>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</si>
  <si>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</si>
  <si>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</si>
  <si>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</si>
  <si>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</si>
  <si>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</si>
  <si>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</si>
  <si>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</si>
  <si>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</si>
  <si>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</si>
  <si>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</si>
  <si>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</si>
  <si>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</si>
  <si>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</si>
  <si>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</si>
  <si>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</si>
  <si>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</si>
  <si>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</si>
  <si>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</si>
  <si>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</si>
  <si>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</si>
  <si>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</si>
  <si>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</si>
  <si>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</si>
  <si>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</si>
  <si>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</si>
  <si>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</si>
  <si>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</si>
  <si>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</si>
  <si>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</si>
  <si>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</si>
  <si>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</si>
  <si>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</si>
  <si>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</si>
  <si>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</si>
  <si>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</si>
  <si>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</si>
  <si>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</si>
  <si>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</si>
  <si>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</si>
  <si>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</si>
  <si>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</si>
  <si>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</si>
  <si>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</si>
  <si>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</si>
  <si>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</si>
  <si>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</si>
  <si>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</si>
  <si>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</si>
  <si>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</si>
  <si>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</si>
  <si>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</si>
  <si>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</si>
  <si>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</si>
  <si>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</si>
  <si>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</si>
  <si>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</si>
  <si>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</si>
  <si>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</si>
  <si>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</si>
  <si>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</si>
  <si>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</si>
  <si>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</si>
  <si>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</si>
  <si>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</si>
  <si>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</si>
  <si>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</si>
  <si>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</si>
  <si>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</si>
  <si>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</si>
  <si>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</si>
  <si>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</si>
  <si>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</si>
  <si>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</si>
  <si>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</si>
  <si>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</si>
  <si>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</si>
  <si>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</si>
  <si>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</si>
  <si>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</si>
  <si>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</si>
  <si>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</si>
  <si>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</si>
  <si>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</si>
  <si>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</si>
  <si>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</si>
  <si>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</si>
  <si>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</si>
  <si>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</si>
  <si>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</si>
  <si>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</si>
  <si>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</si>
  <si>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</si>
  <si>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</si>
  <si>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</si>
  <si>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</si>
  <si>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</si>
  <si>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</si>
  <si>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</si>
  <si>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</si>
  <si>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</si>
  <si>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</si>
  <si>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</si>
  <si>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</si>
  <si>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</si>
  <si>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</si>
  <si>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</si>
  <si>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</si>
  <si>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</si>
  <si>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</si>
  <si>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</si>
  <si>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</si>
  <si>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</si>
  <si>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</si>
  <si>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</si>
  <si>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</si>
  <si>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</si>
  <si>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</si>
  <si>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</si>
  <si>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</si>
  <si>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</si>
  <si>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</si>
  <si>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</si>
  <si>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</si>
  <si>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</si>
  <si>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</si>
  <si>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</si>
  <si>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</si>
  <si>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</si>
  <si>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</si>
  <si>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</si>
  <si>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</si>
  <si>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</si>
  <si>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</si>
  <si>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</si>
  <si>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</si>
  <si>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</si>
  <si>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</si>
  <si>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</si>
  <si>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</si>
  <si>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</si>
  <si>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</si>
  <si>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</si>
  <si>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</si>
  <si>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</si>
  <si>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</si>
  <si>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</si>
  <si>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</si>
  <si>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</si>
  <si>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</si>
  <si>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</si>
  <si>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</si>
  <si>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</si>
  <si>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</si>
  <si>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</si>
  <si>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</si>
  <si>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</si>
  <si>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</si>
  <si>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</si>
  <si>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</si>
  <si>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</si>
  <si>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</si>
  <si>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</si>
  <si>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</si>
  <si>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</si>
  <si>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</si>
  <si>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</si>
  <si>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</si>
  <si>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</si>
  <si>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</si>
  <si>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</si>
  <si>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</si>
  <si>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</si>
  <si>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</si>
  <si>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</si>
  <si>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</si>
  <si>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</si>
  <si>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</si>
  <si>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</si>
  <si>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</si>
  <si>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</si>
  <si>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</si>
  <si>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</si>
  <si>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</si>
  <si>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</si>
  <si>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</si>
  <si>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</si>
  <si>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</si>
  <si>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</si>
  <si>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</si>
  <si>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</si>
  <si>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</si>
  <si>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</si>
  <si>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</si>
  <si>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</si>
  <si>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</si>
  <si>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</si>
  <si>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</si>
  <si>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</si>
  <si>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</si>
  <si>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</si>
  <si>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</si>
  <si>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</si>
  <si>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</si>
  <si>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</si>
  <si>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</si>
  <si>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</si>
  <si>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</si>
  <si>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</si>
  <si>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</si>
  <si>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</si>
  <si>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</si>
  <si>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</si>
  <si>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</si>
  <si>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</si>
  <si>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</si>
  <si>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</si>
  <si>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</si>
  <si>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</si>
  <si>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</si>
  <si>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</si>
  <si>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</si>
  <si>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</si>
  <si>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</si>
  <si>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</si>
  <si>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</si>
  <si>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</si>
  <si>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</si>
  <si>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</si>
  <si>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</si>
  <si>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</si>
  <si>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</si>
  <si>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</si>
  <si>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</si>
  <si>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</si>
  <si>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</si>
  <si>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</si>
  <si>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</si>
  <si>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</si>
  <si>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</si>
  <si>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</si>
  <si>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</si>
  <si>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</si>
  <si>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</si>
  <si>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</si>
  <si>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</si>
  <si>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</si>
  <si>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</si>
  <si>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</si>
  <si>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</si>
  <si>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</si>
  <si>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</si>
  <si>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</si>
  <si>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</si>
  <si>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</si>
  <si>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</si>
  <si>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</si>
  <si>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</si>
  <si>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</si>
  <si>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</si>
  <si>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</si>
  <si>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</si>
  <si>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</si>
  <si>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</si>
  <si>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</si>
  <si>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</si>
  <si>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</si>
  <si>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</si>
  <si>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</si>
  <si>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</si>
  <si>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</si>
  <si>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</si>
  <si>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</si>
  <si>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</si>
  <si>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</si>
  <si>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</si>
  <si>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</si>
  <si>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</si>
  <si>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</si>
  <si>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</si>
  <si>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</si>
  <si>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</si>
  <si>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</si>
  <si>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</si>
  <si>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</si>
  <si>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</si>
  <si>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</si>
  <si>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</si>
  <si>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</si>
  <si>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</si>
  <si>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</si>
  <si>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</si>
  <si>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</si>
  <si>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</si>
  <si>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</si>
  <si>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</si>
  <si>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</si>
  <si>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</si>
  <si>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</si>
  <si>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</si>
  <si>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</si>
  <si>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</si>
  <si>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</si>
  <si>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</si>
  <si>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</si>
  <si>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</si>
  <si>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</si>
  <si>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</si>
  <si>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</si>
  <si>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</si>
  <si>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</si>
  <si>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</si>
  <si>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</si>
  <si>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</si>
  <si>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</si>
  <si>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</si>
  <si>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</si>
  <si>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</si>
  <si>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</si>
  <si>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</si>
  <si>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</si>
  <si>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</si>
  <si>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</si>
  <si>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</si>
  <si>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</si>
  <si>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</si>
  <si>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</si>
  <si>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</si>
  <si>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</si>
  <si>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</si>
  <si>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</si>
  <si>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</si>
  <si>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</si>
  <si>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</si>
  <si>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</si>
  <si>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</si>
  <si>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</si>
  <si>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</si>
  <si>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</si>
  <si>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</si>
  <si>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</si>
  <si>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</si>
  <si>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</si>
  <si>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</si>
  <si>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</si>
  <si>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</si>
  <si>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</si>
  <si>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</si>
  <si>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</si>
  <si>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</si>
  <si>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</si>
  <si>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</si>
  <si>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</si>
  <si>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</si>
  <si>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</si>
  <si>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</si>
  <si>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</si>
  <si>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</si>
  <si>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</si>
  <si>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</si>
  <si>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</si>
  <si>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</si>
  <si>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</si>
  <si>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</si>
  <si>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</si>
  <si>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</si>
  <si>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</si>
  <si>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</si>
  <si>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</si>
  <si>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</si>
  <si>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</si>
  <si>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</si>
  <si>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</si>
  <si>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</si>
  <si>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</si>
  <si>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</si>
  <si>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</si>
  <si>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</si>
  <si>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</si>
  <si>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</si>
  <si>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</si>
  <si>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</si>
  <si>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</si>
  <si>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</si>
  <si>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</si>
  <si>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</si>
  <si>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</si>
  <si>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</si>
  <si>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</si>
  <si>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</si>
  <si>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</si>
  <si>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</si>
  <si>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</si>
  <si>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</si>
  <si>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</si>
  <si>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</si>
  <si>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</si>
  <si>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</si>
  <si>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</si>
  <si>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</si>
  <si>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</si>
  <si>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</si>
  <si>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</si>
  <si>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</si>
  <si>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</si>
  <si>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</si>
  <si>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</si>
  <si>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</si>
  <si>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</si>
  <si>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</si>
  <si>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</si>
  <si>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</si>
  <si>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</si>
  <si>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</si>
  <si>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</si>
  <si>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</si>
  <si>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</si>
  <si>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</si>
  <si>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</si>
  <si>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</si>
  <si>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</si>
  <si>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</si>
  <si>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</si>
  <si>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</si>
  <si>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</si>
  <si>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</si>
  <si>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</si>
  <si>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</si>
  <si>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</si>
  <si>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</si>
  <si>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</si>
  <si>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</si>
  <si>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</si>
  <si>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</si>
  <si>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</si>
  <si>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</si>
  <si>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</si>
  <si>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</si>
  <si>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</si>
  <si>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</si>
  <si>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</si>
  <si>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</si>
  <si>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</si>
  <si>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</si>
  <si>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</si>
  <si>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</si>
  <si>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</si>
  <si>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</si>
  <si>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</si>
  <si>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</si>
  <si>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</si>
  <si>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</si>
  <si>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</si>
  <si>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</si>
  <si>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</si>
  <si>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</si>
  <si>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</si>
  <si>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</si>
  <si>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</si>
  <si>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</si>
  <si>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</si>
  <si>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</si>
  <si>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</si>
  <si>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</si>
  <si>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</si>
  <si>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</si>
  <si>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</si>
  <si>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</si>
  <si>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</si>
  <si>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</si>
  <si>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</si>
  <si>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</si>
  <si>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</si>
  <si>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</si>
  <si>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</si>
  <si>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</si>
  <si>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</si>
  <si>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</si>
  <si>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</si>
  <si>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</si>
  <si>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</si>
  <si>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</si>
  <si>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</si>
  <si>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</si>
  <si>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</si>
  <si>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</si>
  <si>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</si>
  <si>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</si>
  <si>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</si>
  <si>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</si>
  <si>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</si>
  <si>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</si>
  <si>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</si>
  <si>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</si>
  <si>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</si>
  <si>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</si>
  <si>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</si>
  <si>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</si>
  <si>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</si>
  <si>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</si>
  <si>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</si>
  <si>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</si>
  <si>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</si>
  <si>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</si>
  <si>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</si>
  <si>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</si>
  <si>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</si>
  <si>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</si>
  <si>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</si>
  <si>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</si>
  <si>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</si>
  <si>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</si>
  <si>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</si>
  <si>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</si>
  <si>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</si>
  <si>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</si>
  <si>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</si>
  <si>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</si>
  <si>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</si>
  <si>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</si>
  <si>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</si>
  <si>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</si>
  <si>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</si>
  <si>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</si>
  <si>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</si>
  <si>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</si>
  <si>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</si>
  <si>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</si>
  <si>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</si>
  <si>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</si>
  <si>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</si>
  <si>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</si>
  <si>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</si>
  <si>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</si>
  <si>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</si>
  <si>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</si>
  <si>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</si>
  <si>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</si>
  <si>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</si>
  <si>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</si>
  <si>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</si>
  <si>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</si>
  <si>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</si>
  <si>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</si>
  <si>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</si>
  <si>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</si>
  <si>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</si>
  <si>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</si>
  <si>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</si>
  <si>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</si>
  <si>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</si>
  <si>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</si>
  <si>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</si>
  <si>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</si>
  <si>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</si>
  <si>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</si>
  <si>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</si>
  <si>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</si>
  <si>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</si>
  <si>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</si>
  <si>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</si>
  <si>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</si>
  <si>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</si>
  <si>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</si>
  <si>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</si>
  <si>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</si>
  <si>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</si>
  <si>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</si>
  <si>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</si>
  <si>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</si>
  <si>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</si>
  <si>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</si>
  <si>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</si>
  <si>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</si>
  <si>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</si>
  <si>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</si>
  <si>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</si>
  <si>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</si>
  <si>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</si>
  <si>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</si>
  <si>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</si>
  <si>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</si>
  <si>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</si>
  <si>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</si>
  <si>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</si>
  <si>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</si>
  <si>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</si>
  <si>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</si>
  <si>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</si>
  <si>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</si>
  <si>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</si>
  <si>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</si>
  <si>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</si>
  <si>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</si>
  <si>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</si>
  <si>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</si>
  <si>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</si>
  <si>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</si>
  <si>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</si>
  <si>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</si>
  <si>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</si>
  <si>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</si>
  <si>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</si>
  <si>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</si>
  <si>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</si>
  <si>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</si>
  <si>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</si>
  <si>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</si>
  <si>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</si>
  <si>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</si>
  <si>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</si>
  <si>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</si>
  <si>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</si>
  <si>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</si>
  <si>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</si>
  <si>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</si>
  <si>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</si>
  <si>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</si>
  <si>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</si>
  <si>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</si>
  <si>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</si>
  <si>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</si>
  <si>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</si>
  <si>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</si>
  <si>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</si>
  <si>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</si>
  <si>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</si>
  <si>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</si>
  <si>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</si>
  <si>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</si>
  <si>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</si>
  <si>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</si>
  <si>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</si>
  <si>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</si>
  <si>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</si>
  <si>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</si>
  <si>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</si>
  <si>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</si>
  <si>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</si>
  <si>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</si>
  <si>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</si>
  <si>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</si>
  <si>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</si>
  <si>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</si>
  <si>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</si>
  <si>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</si>
  <si>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</si>
  <si>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</si>
  <si>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</si>
  <si>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</si>
  <si>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</si>
  <si>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</si>
  <si>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</si>
  <si>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</si>
  <si>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</si>
  <si>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</si>
  <si>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</si>
  <si>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</si>
  <si>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</si>
  <si>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</si>
  <si>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</si>
  <si>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</si>
  <si>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</si>
  <si>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</si>
  <si>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</si>
  <si>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</si>
  <si>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</si>
  <si>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</si>
  <si>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</si>
  <si>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</si>
  <si>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</si>
  <si>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</si>
  <si>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</si>
  <si>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</si>
  <si>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</si>
  <si>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</si>
  <si>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</si>
  <si>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</si>
  <si>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</si>
  <si>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</si>
  <si>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</si>
  <si>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</si>
  <si>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</si>
  <si>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</si>
  <si>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</si>
  <si>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</si>
  <si>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</si>
  <si>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</si>
  <si>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</si>
  <si>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</si>
  <si>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</si>
  <si>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</si>
  <si>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</si>
  <si>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</si>
  <si>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</si>
  <si>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</si>
  <si>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</si>
  <si>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</si>
  <si>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</si>
  <si>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</si>
  <si>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</si>
  <si>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</si>
  <si>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</si>
  <si>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</si>
  <si>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</si>
  <si>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</si>
  <si>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</si>
  <si>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</si>
  <si>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</si>
  <si>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</si>
  <si>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</si>
  <si>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</si>
  <si>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</si>
  <si>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</si>
  <si>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</si>
  <si>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</si>
  <si>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</si>
  <si>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</si>
  <si>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</si>
  <si>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</si>
  <si>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</si>
  <si>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</si>
  <si>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</si>
  <si>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</si>
  <si>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</si>
  <si>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</si>
  <si>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</si>
  <si>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</si>
  <si>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</si>
  <si>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</si>
  <si>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</si>
  <si>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</si>
  <si>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</si>
  <si>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</si>
  <si>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</si>
  <si>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</si>
  <si>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</si>
  <si>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</si>
  <si>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</si>
  <si>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</si>
  <si>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</si>
  <si>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</si>
  <si>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</si>
  <si>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</si>
  <si>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</si>
  <si>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</si>
  <si>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</si>
  <si>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</si>
  <si>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</si>
  <si>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</si>
  <si>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</si>
  <si>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</si>
  <si>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</si>
  <si>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</si>
  <si>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</si>
  <si>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</si>
  <si>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</si>
  <si>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</si>
  <si>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</si>
  <si>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</si>
  <si>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</si>
  <si>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</si>
  <si>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</si>
  <si>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</si>
  <si>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</si>
  <si>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</si>
  <si>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</si>
  <si>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</si>
  <si>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</si>
  <si>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</si>
  <si>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</si>
  <si>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</si>
  <si>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</si>
  <si>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</si>
  <si>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</si>
  <si>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</si>
  <si>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</si>
  <si>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</si>
  <si>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</si>
  <si>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</si>
  <si>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</si>
  <si>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</si>
  <si>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</si>
  <si>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</si>
  <si>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</si>
  <si>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</si>
  <si>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</si>
  <si>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</si>
  <si>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</si>
  <si>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</si>
  <si>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</si>
  <si>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</si>
  <si>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</si>
  <si>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</si>
  <si>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</si>
  <si>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</si>
  <si>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</si>
  <si>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</si>
  <si>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</si>
  <si>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</si>
  <si>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</si>
  <si>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</si>
  <si>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</si>
  <si>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</si>
  <si>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</si>
  <si>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</si>
  <si>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</si>
  <si>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</si>
  <si>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</si>
  <si>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</si>
  <si>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</si>
  <si>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</si>
  <si>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</si>
  <si>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</si>
  <si>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</si>
  <si>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</si>
  <si>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</si>
  <si>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</si>
  <si>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</si>
  <si>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</si>
  <si>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</si>
  <si>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</si>
  <si>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</si>
  <si>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</si>
  <si>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</si>
  <si>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</si>
  <si>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</si>
  <si>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</si>
  <si>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</si>
  <si>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</si>
  <si>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</si>
  <si>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</si>
  <si>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</si>
  <si>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</si>
  <si>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</si>
  <si>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</si>
  <si>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</si>
  <si>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</si>
  <si>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</si>
  <si>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</si>
  <si>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</si>
  <si>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</si>
  <si>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</si>
  <si>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</si>
  <si>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</si>
  <si>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</si>
  <si>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</si>
  <si>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</si>
  <si>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</si>
  <si>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</si>
  <si>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</si>
  <si>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</si>
  <si>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</si>
  <si>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</si>
  <si>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</si>
  <si>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</si>
  <si>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</si>
  <si>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</si>
  <si>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</si>
  <si>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</si>
  <si>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</si>
  <si>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</si>
  <si>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</si>
  <si>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</si>
  <si>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</si>
  <si>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</si>
  <si>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</si>
  <si>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</si>
  <si>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</si>
  <si>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</si>
  <si>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</si>
  <si>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</si>
  <si>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</si>
  <si>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</si>
  <si>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</si>
  <si>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</si>
  <si>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</si>
  <si>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</si>
  <si>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</si>
  <si>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</si>
  <si>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</si>
  <si>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</si>
  <si>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</si>
  <si>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</si>
  <si>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</si>
  <si>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</si>
  <si>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</si>
  <si>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</si>
  <si>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</si>
  <si>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</si>
  <si>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</si>
  <si>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</si>
  <si>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</si>
  <si>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</si>
  <si>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</si>
  <si>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</si>
  <si>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</si>
  <si>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</si>
  <si>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</si>
  <si>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</si>
  <si>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</si>
  <si>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</si>
  <si>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</si>
  <si>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</si>
  <si>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</si>
  <si>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</si>
  <si>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</si>
  <si>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</si>
  <si>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</si>
  <si>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</si>
  <si>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</si>
  <si>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</si>
  <si>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</si>
  <si>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</si>
  <si>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</si>
  <si>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</si>
  <si>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</si>
  <si>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</si>
  <si>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</si>
  <si>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</si>
  <si>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</si>
  <si>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</si>
  <si>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</si>
  <si>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</si>
  <si>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</si>
  <si>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</si>
  <si>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</si>
  <si>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</si>
  <si>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</si>
  <si>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</si>
  <si>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</si>
  <si>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</si>
  <si>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</si>
  <si>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</si>
  <si>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</si>
  <si>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</si>
  <si>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</si>
  <si>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</si>
  <si>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</si>
  <si>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</si>
  <si>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</si>
  <si>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</si>
  <si>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</si>
  <si>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</si>
  <si>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</si>
  <si>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</si>
  <si>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</si>
  <si>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</si>
  <si>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</si>
  <si>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</si>
  <si>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</si>
  <si>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</si>
  <si>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</si>
  <si>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</si>
  <si>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</si>
  <si>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</si>
  <si>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</si>
  <si>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</si>
  <si>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</si>
  <si>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</si>
  <si>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</si>
  <si>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</si>
  <si>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</si>
  <si>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</si>
  <si>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</si>
  <si>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</si>
  <si>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</si>
  <si>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</si>
  <si>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</si>
  <si>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</si>
  <si>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</si>
  <si>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</si>
  <si>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</si>
  <si>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</si>
  <si>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</si>
  <si>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</si>
  <si>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</si>
  <si>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</si>
  <si>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</si>
  <si>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</si>
  <si>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</si>
  <si>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</si>
  <si>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</si>
  <si>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</si>
  <si>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</si>
  <si>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</si>
  <si>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</si>
  <si>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</si>
  <si>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</si>
  <si>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</si>
  <si>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</si>
  <si>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</si>
  <si>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</si>
  <si>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</si>
  <si>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</si>
  <si>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</si>
  <si>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</si>
  <si>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</si>
  <si>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</si>
  <si>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</si>
  <si>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</si>
  <si>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</si>
  <si>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</si>
  <si>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</si>
  <si>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</si>
  <si>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</si>
  <si>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</si>
  <si>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</si>
  <si>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</si>
  <si>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</si>
  <si>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</si>
  <si>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</si>
  <si>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</si>
  <si>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</si>
  <si>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</si>
  <si>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</si>
  <si>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</si>
  <si>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</si>
  <si>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</si>
  <si>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</si>
  <si>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</si>
  <si>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</si>
  <si>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</si>
  <si>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</si>
  <si>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</si>
  <si>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</si>
  <si>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</si>
  <si>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</si>
  <si>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</si>
  <si>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</si>
  <si>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</si>
  <si>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</si>
  <si>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</si>
  <si>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</si>
  <si>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</si>
  <si>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</si>
  <si>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</si>
  <si>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</si>
  <si>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</si>
  <si>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</si>
  <si>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</si>
  <si>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</si>
  <si>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</si>
  <si>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</si>
  <si>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</si>
  <si>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</si>
  <si>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</si>
  <si>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</si>
  <si>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</si>
  <si>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</si>
  <si>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</si>
  <si>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</si>
  <si>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</si>
  <si>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</si>
  <si>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</si>
  <si>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</si>
  <si>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</si>
  <si>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</si>
  <si>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</si>
  <si>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</si>
  <si>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</si>
  <si>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</si>
  <si>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</si>
  <si>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</si>
  <si>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</si>
  <si>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</si>
  <si>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</si>
  <si>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</si>
  <si>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</si>
  <si>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</si>
  <si>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</si>
  <si>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</si>
  <si>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</si>
  <si>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</si>
  <si>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</si>
  <si>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</si>
  <si>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</si>
  <si>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</si>
  <si>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</si>
  <si>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</si>
  <si>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</si>
  <si>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</si>
  <si>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</si>
  <si>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</si>
  <si>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</si>
  <si>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</si>
  <si>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</si>
  <si>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</si>
  <si>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</si>
  <si>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</si>
  <si>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</si>
  <si>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</si>
  <si>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</si>
  <si>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</si>
  <si>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</si>
  <si>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</si>
  <si>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</si>
  <si>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</si>
  <si>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</si>
  <si>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</si>
  <si>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</si>
  <si>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</si>
  <si>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</si>
  <si>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</si>
  <si>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</si>
  <si>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</si>
  <si>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</si>
  <si>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</si>
  <si>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</si>
  <si>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</si>
  <si>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</si>
  <si>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</si>
  <si>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</si>
  <si>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</si>
  <si>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</si>
  <si>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</si>
  <si>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</si>
  <si>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</si>
  <si>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</si>
  <si>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</si>
  <si>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</si>
  <si>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</si>
  <si>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</si>
  <si>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</si>
  <si>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</si>
  <si>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</si>
  <si>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</si>
  <si>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</si>
  <si>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</si>
  <si>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</si>
  <si>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</si>
  <si>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</si>
  <si>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</si>
  <si>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</si>
  <si>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</si>
  <si>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</si>
  <si>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</si>
  <si>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</si>
  <si>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</si>
  <si>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</si>
  <si>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</si>
  <si>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</si>
  <si>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</si>
  <si>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</si>
  <si>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</si>
  <si>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</si>
  <si>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</si>
  <si>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</si>
  <si>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</si>
  <si>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</si>
  <si>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</si>
  <si>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</si>
  <si>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</si>
  <si>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</si>
  <si>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</si>
  <si>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</si>
  <si>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</si>
  <si>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</si>
  <si>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</si>
  <si>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</si>
  <si>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</si>
  <si>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</si>
  <si>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</si>
  <si>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</si>
  <si>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</si>
  <si>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</si>
  <si>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</si>
  <si>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</si>
  <si>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</si>
  <si>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</si>
  <si>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</si>
  <si>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</si>
  <si>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</si>
  <si>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</si>
  <si>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</si>
  <si>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</si>
  <si>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</si>
  <si>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</si>
  <si>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</si>
  <si>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</si>
  <si>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</si>
  <si>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</si>
  <si>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</si>
  <si>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</si>
  <si>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</si>
  <si>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</si>
  <si>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</si>
  <si>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</si>
  <si>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</si>
  <si>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</si>
  <si>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</si>
  <si>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</si>
  <si>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</si>
  <si>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</si>
  <si>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</si>
  <si>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</si>
  <si>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</si>
  <si>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</si>
  <si>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</si>
  <si>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</si>
  <si>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</si>
  <si>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</si>
  <si>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</si>
  <si>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</si>
  <si>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</si>
  <si>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</si>
  <si>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</si>
  <si>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</si>
  <si>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</si>
  <si>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</si>
  <si>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</si>
  <si>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</si>
  <si>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</si>
  <si>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</si>
  <si>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</si>
  <si>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</si>
  <si>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</si>
  <si>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</si>
  <si>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</si>
  <si>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</si>
  <si>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</si>
  <si>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</si>
  <si>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</si>
  <si>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</si>
  <si>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</si>
  <si>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</si>
  <si>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</si>
  <si>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</si>
  <si>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</si>
  <si>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</si>
  <si>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</si>
  <si>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</si>
  <si>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</si>
  <si>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</si>
  <si>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</si>
  <si>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</si>
  <si>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</si>
  <si>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</si>
  <si>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</si>
  <si>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</si>
  <si>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</si>
  <si>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</si>
  <si>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</si>
  <si>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</si>
  <si>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</si>
  <si>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</si>
  <si>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</si>
  <si>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</si>
  <si>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</si>
  <si>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</si>
  <si>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</si>
  <si>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</si>
  <si>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</si>
  <si>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</si>
  <si>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</si>
  <si>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</si>
  <si>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</si>
  <si>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</si>
  <si>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</si>
  <si>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</si>
  <si>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</si>
  <si>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</si>
  <si>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</si>
  <si>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</si>
  <si>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</si>
  <si>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</si>
  <si>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</si>
  <si>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</si>
  <si>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</si>
  <si>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</si>
  <si>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</si>
  <si>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</si>
  <si>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</si>
  <si>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</si>
  <si>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</si>
  <si>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</si>
  <si>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</si>
  <si>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</si>
  <si>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</si>
  <si>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</si>
  <si>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</si>
  <si>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</si>
  <si>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</si>
  <si>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</si>
  <si>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</si>
  <si>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</si>
  <si>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</si>
  <si>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</si>
  <si>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</si>
  <si>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</si>
  <si>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</si>
  <si>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</si>
  <si>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</si>
  <si>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</si>
  <si>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</si>
  <si>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</si>
  <si>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</si>
  <si>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</si>
  <si>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</si>
  <si>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</si>
  <si>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</si>
  <si>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</si>
  <si>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</si>
  <si>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</si>
  <si>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</si>
  <si>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</si>
  <si>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</si>
  <si>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</si>
  <si>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</si>
  <si>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</si>
  <si>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</si>
  <si>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</si>
  <si>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</si>
  <si>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</si>
  <si>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</si>
  <si>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</si>
  <si>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</si>
  <si>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</si>
  <si>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</si>
  <si>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</si>
  <si>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</si>
  <si>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</si>
  <si>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</si>
  <si>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</si>
  <si>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</si>
  <si>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</si>
  <si>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</si>
  <si>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</si>
  <si>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</si>
  <si>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</si>
  <si>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</si>
  <si>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</si>
  <si>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</si>
  <si>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</si>
  <si>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</si>
  <si>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</si>
  <si>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</si>
  <si>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</si>
  <si>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</si>
  <si>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</si>
  <si>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</si>
  <si>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</si>
  <si>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</si>
  <si>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</si>
  <si>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</si>
  <si>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</si>
  <si>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</si>
  <si>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</si>
  <si>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</si>
  <si>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</si>
  <si>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</si>
  <si>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</si>
  <si>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</si>
  <si>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</si>
  <si>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</si>
  <si>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</si>
  <si>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</si>
  <si>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</si>
  <si>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</si>
  <si>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</si>
  <si>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</si>
  <si>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</si>
  <si>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</si>
  <si>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</si>
  <si>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</si>
  <si>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</si>
  <si>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</si>
  <si>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</si>
  <si>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</si>
  <si>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</si>
  <si>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</si>
  <si>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</si>
  <si>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</si>
  <si>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</si>
  <si>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</si>
  <si>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</si>
  <si>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</si>
  <si>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</si>
  <si>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</si>
  <si>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</si>
  <si>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</si>
  <si>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</si>
  <si>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</si>
  <si>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</si>
  <si>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</si>
  <si>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</si>
  <si>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</si>
  <si>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</si>
  <si>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</si>
  <si>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</si>
  <si>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</si>
  <si>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</si>
  <si>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</si>
  <si>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</si>
  <si>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</si>
  <si>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</si>
  <si>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</si>
  <si>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</si>
  <si>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</si>
  <si>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</si>
  <si>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</si>
  <si>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</si>
  <si>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</si>
  <si>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</si>
  <si>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</si>
  <si>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</si>
  <si>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</si>
  <si>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</si>
  <si>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</si>
  <si>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</si>
  <si>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</si>
  <si>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</si>
  <si>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</si>
  <si>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</si>
  <si>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</si>
  <si>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</si>
  <si>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</si>
  <si>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</si>
  <si>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</si>
  <si>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</si>
  <si>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</si>
  <si>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</si>
  <si>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</si>
  <si>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</si>
  <si>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</si>
  <si>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</si>
  <si>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</si>
  <si>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</si>
  <si>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</si>
  <si>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</si>
  <si>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</si>
  <si>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</si>
  <si>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</si>
  <si>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</si>
  <si>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</si>
  <si>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</si>
  <si>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</si>
  <si>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</si>
  <si>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</si>
  <si>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</si>
  <si>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</si>
  <si>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</si>
  <si>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</si>
  <si>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</si>
  <si>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</si>
  <si>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</si>
  <si>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</si>
  <si>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</si>
  <si>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</si>
  <si>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</si>
  <si>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</si>
  <si>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</si>
  <si>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</si>
  <si>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</si>
  <si>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</si>
  <si>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</si>
  <si>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</si>
  <si>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</si>
  <si>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</si>
  <si>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</si>
  <si>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</si>
  <si>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</si>
  <si>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</si>
  <si>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</si>
  <si>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</si>
  <si>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</si>
  <si>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</si>
  <si>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</si>
  <si>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</si>
  <si>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</si>
  <si>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</si>
  <si>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</si>
  <si>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</si>
  <si>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</si>
  <si>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</si>
  <si>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</si>
  <si>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</si>
  <si>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</si>
  <si>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</si>
  <si>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</si>
  <si>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</si>
  <si>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</si>
  <si>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</si>
  <si>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</si>
  <si>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</si>
  <si>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</si>
  <si>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</si>
  <si>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</si>
  <si>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</si>
  <si>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</si>
  <si>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</si>
  <si>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</si>
  <si>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</si>
  <si>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</si>
  <si>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</si>
  <si>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</si>
  <si>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</si>
  <si>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</si>
  <si>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</si>
  <si>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</si>
  <si>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</si>
  <si>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</si>
  <si>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</si>
  <si>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</si>
  <si>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</si>
  <si>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</si>
  <si>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</si>
  <si>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</si>
  <si>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</si>
  <si>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</si>
  <si>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</si>
  <si>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</si>
  <si>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</si>
  <si>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</si>
  <si>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</si>
  <si>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</si>
  <si>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</si>
  <si>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</si>
  <si>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</si>
  <si>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</si>
  <si>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</si>
  <si>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</si>
  <si>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</si>
  <si>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</si>
  <si>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</si>
  <si>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</si>
  <si>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</si>
  <si>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</si>
  <si>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</si>
  <si>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</si>
  <si>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</si>
  <si>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</si>
  <si>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</si>
  <si>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</si>
  <si>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</si>
  <si>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</si>
  <si>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</si>
  <si>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</si>
  <si>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</si>
  <si>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</si>
  <si>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</si>
  <si>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</si>
  <si>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</si>
  <si>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</si>
  <si>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</si>
  <si>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</si>
  <si>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</si>
  <si>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</si>
  <si>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</si>
  <si>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</si>
  <si>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</si>
  <si>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</si>
  <si>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</si>
  <si>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</si>
  <si>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</si>
  <si>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</si>
  <si>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</si>
  <si>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</si>
  <si>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</si>
  <si>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</si>
  <si>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</si>
  <si>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</si>
  <si>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</si>
  <si>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</si>
  <si>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</si>
  <si>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</si>
  <si>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</si>
  <si>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</si>
  <si>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</si>
  <si>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</si>
  <si>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</si>
  <si>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</si>
  <si>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</si>
  <si>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</si>
  <si>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</si>
  <si>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</si>
  <si>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</si>
  <si>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</si>
  <si>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</si>
  <si>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</si>
  <si>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</si>
  <si>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</si>
  <si>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</si>
  <si>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</si>
  <si>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</si>
  <si>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</si>
  <si>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</si>
  <si>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</si>
  <si>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</si>
  <si>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</si>
  <si>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</si>
  <si>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</si>
  <si>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</si>
  <si>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</si>
  <si>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</si>
  <si>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</si>
  <si>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</si>
  <si>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</si>
  <si>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</si>
  <si>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</si>
  <si>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</si>
  <si>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</si>
  <si>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</si>
  <si>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</si>
  <si>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</si>
  <si>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</si>
  <si>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</si>
  <si>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</si>
  <si>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</si>
  <si>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</si>
  <si>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</si>
  <si>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</si>
  <si>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</si>
  <si>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</si>
  <si>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</si>
  <si>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</si>
  <si>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</si>
  <si>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</si>
  <si>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</si>
  <si>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</si>
  <si>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</si>
  <si>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</si>
  <si>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</si>
  <si>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</si>
  <si>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</si>
  <si>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</si>
  <si>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</si>
  <si>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</si>
  <si>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</si>
  <si>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</si>
  <si>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</si>
  <si>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</si>
  <si>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</si>
  <si>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</si>
  <si>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</si>
  <si>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</si>
  <si>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</si>
  <si>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</si>
  <si>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</si>
  <si>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</si>
  <si>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</si>
  <si>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</si>
  <si>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</si>
  <si>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</si>
  <si>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</si>
  <si>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</si>
  <si>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</si>
  <si>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</si>
  <si>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</si>
  <si>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</si>
  <si>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</si>
  <si>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</si>
  <si>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</si>
  <si>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</si>
  <si>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</si>
  <si>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</si>
  <si>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</si>
  <si>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</si>
  <si>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</si>
  <si>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</si>
  <si>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</si>
  <si>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</si>
  <si>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</si>
  <si>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</si>
  <si>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</si>
  <si>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</si>
  <si>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</si>
  <si>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</si>
  <si>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</si>
  <si>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</si>
  <si>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</si>
  <si>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</si>
  <si>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</si>
  <si>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</si>
  <si>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</si>
  <si>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</si>
  <si>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</si>
  <si>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</si>
  <si>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</si>
  <si>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</si>
  <si>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</si>
  <si>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</si>
  <si>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</si>
  <si>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</si>
  <si>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</si>
  <si>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</si>
  <si>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</si>
  <si>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</si>
  <si>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</si>
  <si>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</si>
  <si>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</si>
  <si>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</si>
  <si>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</si>
  <si>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</si>
  <si>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</si>
  <si>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</si>
  <si>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</si>
  <si>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</si>
  <si>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</si>
  <si>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</si>
  <si>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</si>
  <si>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</si>
  <si>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</si>
  <si>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</si>
  <si>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</si>
  <si>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</si>
  <si>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</si>
  <si>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</si>
  <si>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</si>
  <si>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</si>
  <si>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</si>
  <si>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</si>
  <si>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</si>
  <si>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</si>
  <si>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</si>
  <si>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</si>
  <si>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</si>
  <si>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</si>
  <si>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</si>
  <si>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</si>
  <si>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</si>
  <si>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</si>
  <si>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</si>
  <si>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</si>
  <si>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</si>
  <si>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</si>
  <si>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</si>
  <si>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</si>
  <si>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</si>
  <si>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</si>
  <si>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</si>
  <si>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</si>
  <si>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</si>
  <si>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</si>
  <si>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</si>
  <si>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</si>
  <si>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</si>
  <si>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</si>
  <si>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</si>
  <si>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</si>
  <si>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</si>
  <si>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</si>
  <si>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</si>
  <si>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</si>
  <si>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</si>
  <si>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</si>
  <si>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</si>
  <si>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</si>
  <si>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</si>
  <si>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</si>
  <si>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</si>
  <si>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</si>
  <si>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</si>
  <si>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</si>
  <si>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</si>
  <si>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</si>
  <si>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</si>
  <si>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</si>
  <si>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</si>
  <si>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</si>
  <si>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</si>
  <si>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</si>
  <si>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</si>
  <si>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</si>
  <si>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</si>
  <si>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</si>
  <si>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</si>
  <si>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</si>
  <si>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</si>
  <si>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</si>
  <si>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</si>
  <si>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</si>
  <si>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</si>
  <si>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</si>
  <si>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</si>
  <si>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</si>
  <si>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</si>
  <si>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</si>
  <si>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</si>
  <si>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</si>
  <si>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</si>
  <si>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</si>
  <si>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</si>
  <si>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</si>
  <si>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</si>
  <si>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</si>
  <si>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</si>
  <si>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</si>
  <si>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</si>
  <si>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</si>
  <si>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</si>
  <si>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</si>
  <si>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</si>
  <si>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</si>
  <si>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</si>
  <si>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</si>
  <si>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</si>
  <si>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</si>
  <si>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</si>
  <si>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</si>
  <si>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</si>
  <si>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</si>
  <si>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</si>
  <si>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</si>
  <si>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</si>
  <si>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</si>
  <si>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</si>
  <si>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</si>
  <si>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</si>
  <si>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</si>
  <si>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</si>
  <si>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</si>
  <si>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</si>
  <si>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</si>
  <si>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</si>
  <si>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</si>
  <si>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</si>
  <si>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</si>
  <si>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</si>
  <si>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</si>
  <si>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</si>
  <si>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</si>
  <si>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</si>
  <si>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</si>
  <si>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</si>
  <si>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</si>
  <si>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</si>
  <si>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</si>
  <si>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</si>
  <si>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</si>
  <si>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</si>
  <si>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</si>
  <si>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</si>
  <si>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</si>
  <si>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</si>
  <si>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</si>
  <si>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</si>
  <si>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</si>
  <si>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</si>
  <si>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</si>
  <si>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</si>
  <si>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</si>
  <si>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</si>
  <si>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</si>
  <si>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</si>
  <si>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</si>
  <si>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</si>
  <si>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</si>
  <si>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</si>
  <si>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</si>
  <si>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</si>
  <si>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</si>
  <si>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</si>
  <si>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</si>
  <si>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</si>
  <si>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</si>
  <si>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</si>
  <si>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</si>
  <si>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</si>
  <si>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</si>
  <si>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</si>
  <si>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</si>
  <si>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</si>
  <si>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</si>
  <si>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</si>
  <si>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</si>
  <si>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</si>
  <si>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</si>
  <si>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</si>
  <si>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</si>
  <si>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</si>
  <si>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</si>
  <si>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</si>
  <si>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</si>
  <si>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</si>
  <si>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</si>
  <si>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</si>
  <si>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</si>
  <si>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</si>
  <si>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</si>
  <si>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</si>
  <si>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</si>
  <si>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</si>
  <si>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</si>
  <si>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</si>
  <si>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</si>
  <si>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</si>
  <si>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</si>
  <si>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</si>
  <si>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</si>
  <si>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</si>
  <si>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</si>
  <si>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</si>
  <si>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</si>
  <si>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</si>
  <si>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</si>
  <si>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</si>
  <si>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</si>
  <si>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</si>
  <si>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</si>
  <si>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</si>
  <si>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</si>
  <si>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</si>
  <si>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</si>
  <si>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</si>
  <si>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</si>
  <si>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</si>
  <si>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</si>
  <si>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</si>
  <si>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</si>
  <si>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</si>
  <si>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</si>
  <si>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</si>
  <si>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</si>
  <si>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</si>
  <si>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</si>
  <si>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</si>
  <si>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</si>
  <si>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</si>
  <si>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</si>
  <si>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</si>
  <si>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</si>
  <si>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</si>
  <si>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</si>
  <si>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</si>
  <si>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</si>
  <si>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</si>
  <si>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</si>
  <si>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</si>
  <si>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</si>
  <si>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</si>
  <si>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</si>
  <si>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</si>
  <si>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</si>
  <si>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</si>
  <si>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</si>
  <si>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</si>
  <si>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</si>
  <si>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</si>
  <si>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</si>
  <si>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</si>
  <si>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</si>
  <si>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</si>
  <si>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</si>
  <si>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</si>
  <si>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</si>
  <si>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</si>
  <si>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</si>
  <si>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</si>
  <si>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</si>
  <si>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</si>
  <si>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</si>
  <si>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</si>
  <si>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</si>
  <si>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</si>
  <si>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</si>
  <si>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</si>
  <si>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</si>
  <si>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</si>
  <si>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</si>
  <si>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</si>
  <si>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</si>
  <si>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</si>
  <si>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</si>
  <si>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</si>
  <si>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</si>
  <si>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</si>
  <si>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</si>
  <si>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</si>
  <si>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</si>
  <si>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</si>
  <si>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</si>
  <si>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</si>
  <si>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</si>
  <si>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</si>
  <si>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</si>
  <si>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</si>
  <si>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</si>
  <si>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</si>
  <si>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</si>
  <si>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</si>
  <si>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</si>
  <si>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</si>
  <si>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</si>
  <si>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</si>
  <si>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</si>
  <si>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</si>
  <si>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</si>
  <si>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</si>
  <si>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</si>
  <si>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</si>
  <si>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</si>
  <si>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</si>
  <si>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</si>
  <si>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</si>
  <si>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</si>
  <si>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</si>
  <si>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</si>
  <si>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</si>
  <si>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</si>
  <si>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</si>
  <si>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</si>
  <si>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</si>
  <si>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</si>
  <si>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</si>
  <si>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</si>
  <si>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</si>
  <si>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</si>
  <si>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</si>
  <si>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</si>
  <si>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</si>
  <si>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</si>
  <si>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</si>
  <si>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</si>
  <si>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</si>
  <si>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</si>
  <si>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</si>
  <si>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</si>
  <si>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</si>
  <si>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</si>
  <si>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</si>
  <si>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</si>
  <si>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</si>
  <si>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</si>
  <si>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</si>
  <si>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</si>
  <si>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</si>
  <si>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</si>
  <si>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</si>
  <si>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</si>
  <si>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</si>
  <si>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</si>
  <si>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</si>
  <si>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</si>
  <si>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</si>
  <si>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</si>
  <si>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</si>
  <si>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</si>
  <si>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</si>
  <si>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</si>
  <si>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</si>
  <si>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</si>
  <si>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</si>
  <si>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</si>
  <si>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</si>
  <si>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</si>
  <si>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</si>
  <si>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</si>
  <si>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</si>
  <si>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</si>
  <si>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</si>
  <si>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</si>
  <si>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</si>
  <si>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</si>
  <si>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</si>
  <si>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</si>
  <si>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</si>
  <si>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</si>
  <si>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</si>
  <si>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</si>
  <si>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</si>
  <si>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</si>
  <si>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</si>
  <si>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</si>
  <si>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</si>
  <si>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</si>
  <si>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</si>
  <si>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</si>
  <si>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</si>
  <si>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</si>
  <si>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</si>
  <si>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</si>
  <si>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</si>
  <si>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</si>
  <si>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</si>
  <si>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</si>
  <si>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</si>
  <si>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</si>
  <si>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</si>
  <si>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</si>
  <si>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</si>
  <si>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</si>
  <si>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</si>
  <si>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</si>
  <si>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</si>
  <si>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</si>
  <si>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</si>
  <si>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</si>
  <si>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</si>
  <si>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</si>
  <si>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</si>
  <si>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</si>
  <si>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</si>
  <si>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</si>
  <si>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</si>
  <si>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</si>
  <si>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</si>
  <si>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</si>
  <si>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</si>
  <si>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</si>
  <si>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</si>
  <si>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</si>
  <si>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</si>
  <si>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</si>
  <si>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</si>
  <si>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</si>
  <si>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</si>
  <si>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</si>
  <si>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</si>
  <si>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</si>
  <si>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</si>
  <si>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</si>
  <si>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</si>
  <si>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</si>
  <si>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</si>
  <si>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</si>
  <si>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</si>
  <si>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</si>
  <si>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</si>
  <si>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</si>
  <si>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</si>
  <si>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</si>
  <si>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</si>
  <si>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</si>
  <si>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</si>
  <si>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</si>
  <si>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</si>
  <si>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</si>
  <si>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</si>
  <si>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</si>
  <si>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</si>
  <si>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</si>
  <si>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</si>
  <si>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</si>
  <si>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</si>
  <si>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</si>
  <si>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</si>
  <si>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</si>
  <si>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</si>
  <si>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</si>
  <si>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</si>
  <si>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</si>
  <si>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</si>
  <si>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</si>
  <si>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</si>
  <si>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</si>
  <si>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</si>
  <si>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</si>
  <si>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</si>
  <si>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</si>
  <si>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</si>
  <si>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</si>
  <si>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</si>
  <si>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</si>
  <si>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</si>
  <si>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</si>
  <si>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</si>
  <si>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</si>
  <si>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</si>
  <si>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</si>
  <si>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</si>
  <si>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</si>
  <si>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</si>
  <si>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</si>
  <si>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</si>
  <si>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</si>
  <si>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</si>
  <si>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</si>
  <si>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</si>
  <si>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</si>
  <si>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</si>
  <si>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</si>
  <si>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</si>
  <si>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</si>
  <si>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</si>
  <si>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</si>
  <si>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</si>
  <si>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</si>
  <si>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</si>
  <si>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</si>
  <si>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</si>
  <si>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</si>
  <si>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</si>
  <si>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</si>
  <si>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</si>
  <si>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</si>
  <si>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</si>
  <si>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</si>
  <si>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</si>
  <si>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</si>
  <si>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</si>
  <si>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</si>
  <si>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</si>
  <si>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</si>
  <si>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</si>
  <si>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</si>
  <si>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</si>
  <si>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</si>
  <si>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</si>
  <si>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</si>
  <si>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</si>
  <si>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</si>
  <si>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</si>
  <si>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</si>
  <si>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</si>
  <si>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</si>
  <si>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</si>
  <si>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</si>
  <si>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</si>
  <si>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</si>
  <si>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</si>
  <si>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</si>
  <si>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</si>
  <si>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</si>
  <si>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</si>
  <si>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</si>
  <si>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</si>
  <si>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</si>
  <si>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</si>
  <si>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</si>
  <si>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</si>
  <si>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</si>
  <si>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</si>
  <si>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</si>
  <si>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</si>
  <si>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</si>
  <si>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</si>
  <si>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</si>
  <si>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</si>
  <si>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</si>
  <si>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</si>
  <si>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</si>
  <si>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</si>
  <si>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</si>
  <si>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</si>
  <si>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</si>
  <si>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</si>
  <si>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</si>
  <si>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</si>
  <si>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</si>
  <si>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</si>
  <si>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</si>
  <si>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</si>
  <si>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</si>
  <si>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</si>
  <si>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</si>
  <si>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</si>
  <si>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</si>
  <si>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</si>
  <si>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</si>
  <si>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</si>
  <si>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</si>
  <si>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</si>
  <si>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</si>
  <si>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</si>
  <si>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</si>
  <si>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</si>
  <si>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</si>
  <si>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</si>
  <si>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</si>
  <si>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</si>
  <si>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</si>
  <si>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</si>
  <si>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</si>
  <si>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</si>
  <si>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</si>
  <si>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</si>
  <si>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</si>
  <si>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</si>
  <si>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</si>
  <si>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</si>
  <si>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</si>
  <si>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</si>
  <si>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</si>
  <si>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</si>
  <si>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</si>
  <si>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</si>
  <si>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</si>
  <si>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</si>
  <si>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</si>
  <si>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</si>
  <si>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</si>
  <si>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</si>
  <si>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</si>
  <si>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</si>
  <si>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</si>
  <si>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</si>
  <si>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</si>
  <si>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</si>
  <si>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</si>
  <si>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</si>
  <si>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</si>
  <si>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</si>
  <si>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</si>
  <si>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</si>
  <si>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</si>
  <si>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</si>
  <si>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</si>
  <si>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</si>
  <si>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</si>
  <si>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</si>
  <si>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</si>
  <si>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</si>
  <si>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</si>
  <si>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</si>
  <si>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</si>
  <si>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</si>
  <si>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</si>
  <si>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</si>
  <si>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</si>
  <si>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</si>
  <si>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</si>
  <si>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</si>
  <si>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</si>
  <si>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</si>
  <si>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</si>
  <si>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</si>
  <si>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</si>
  <si>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</si>
  <si>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</si>
  <si>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</si>
  <si>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</si>
  <si>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</si>
  <si>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</si>
  <si>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</si>
  <si>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</si>
  <si>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</si>
  <si>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</si>
  <si>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</si>
  <si>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</si>
  <si>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</si>
  <si>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</si>
  <si>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</si>
  <si>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</si>
  <si>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</si>
  <si>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</si>
  <si>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</si>
  <si>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</si>
  <si>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</si>
  <si>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</si>
  <si>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</si>
  <si>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</si>
  <si>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</si>
  <si>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</si>
  <si>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</si>
  <si>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</si>
  <si>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</si>
  <si>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</si>
  <si>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</si>
  <si>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</si>
  <si>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</si>
  <si>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</si>
  <si>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</si>
  <si>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</si>
  <si>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</si>
  <si>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</si>
  <si>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</si>
  <si>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</si>
  <si>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</si>
  <si>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</si>
  <si>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</si>
  <si>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</si>
  <si>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</si>
  <si>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</si>
  <si>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</si>
  <si>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</si>
  <si>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</si>
  <si>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</si>
  <si>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</si>
  <si>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</si>
  <si>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</si>
  <si>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</si>
  <si>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</si>
  <si>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</si>
  <si>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</si>
  <si>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</si>
  <si>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</si>
  <si>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</si>
  <si>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</si>
  <si>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</si>
  <si>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</si>
  <si>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</si>
  <si>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</si>
  <si>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</si>
  <si>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</si>
  <si>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</si>
  <si>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</si>
  <si>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</si>
  <si>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</si>
  <si>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</si>
  <si>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</si>
  <si>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</si>
  <si>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</si>
  <si>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</si>
  <si>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</si>
  <si>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</si>
  <si>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</si>
  <si>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</si>
  <si>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</si>
  <si>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</si>
  <si>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</si>
  <si>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</si>
  <si>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</si>
  <si>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</si>
  <si>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</si>
  <si>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</si>
  <si>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</si>
  <si>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</si>
  <si>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</si>
  <si>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</si>
  <si>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</si>
  <si>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</si>
  <si>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</si>
  <si>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</si>
  <si>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</si>
  <si>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</si>
  <si>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</si>
  <si>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</si>
  <si>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</si>
  <si>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</si>
  <si>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</si>
  <si>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</si>
  <si>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</si>
  <si>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</si>
  <si>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</si>
  <si>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</si>
  <si>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</si>
  <si>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</si>
  <si>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</si>
  <si>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</si>
  <si>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</si>
  <si>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</si>
  <si>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</si>
  <si>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</si>
  <si>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</si>
  <si>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</si>
  <si>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</si>
  <si>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</si>
  <si>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</si>
  <si>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</si>
  <si>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</si>
  <si>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</si>
  <si>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</si>
  <si>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</si>
  <si>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</si>
  <si>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</si>
  <si>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</si>
  <si>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</si>
  <si>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</si>
  <si>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</si>
  <si>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</si>
  <si>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</si>
  <si>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</si>
  <si>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</si>
  <si>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</si>
  <si>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</si>
  <si>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</si>
  <si>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</si>
  <si>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</si>
  <si>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</si>
  <si>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</si>
  <si>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</si>
  <si>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</si>
  <si>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</si>
  <si>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</si>
  <si>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</si>
  <si>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</si>
  <si>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</si>
  <si>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</si>
  <si>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</si>
  <si>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</si>
  <si>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</si>
  <si>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</si>
  <si>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</si>
  <si>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</si>
  <si>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</si>
  <si>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</si>
  <si>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</si>
  <si>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</si>
  <si>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</si>
  <si>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</si>
  <si>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</si>
  <si>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</si>
  <si>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</si>
  <si>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</si>
  <si>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</si>
  <si>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</si>
  <si>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</si>
  <si>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</si>
  <si>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</si>
  <si>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</si>
  <si>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</si>
  <si>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</si>
  <si>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</si>
  <si>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</si>
  <si>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</si>
  <si>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</si>
  <si>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</si>
  <si>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</si>
  <si>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</si>
  <si>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</si>
  <si>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</si>
  <si>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</si>
  <si>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</si>
  <si>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</si>
  <si>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</si>
  <si>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</si>
  <si>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</si>
  <si>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</si>
  <si>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</si>
  <si>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</si>
  <si>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</si>
  <si>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</si>
  <si>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</si>
  <si>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</si>
  <si>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</si>
  <si>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</si>
  <si>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</si>
  <si>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</si>
  <si>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</si>
  <si>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</si>
  <si>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</si>
  <si>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</si>
  <si>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</si>
  <si>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</si>
  <si>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</si>
  <si>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</si>
  <si>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</si>
  <si>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</si>
  <si>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</si>
  <si>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</si>
  <si>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</si>
  <si>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</si>
  <si>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</si>
  <si>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</si>
  <si>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</si>
  <si>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</si>
  <si>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</si>
  <si>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</si>
  <si>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</si>
  <si>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</si>
  <si>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</si>
  <si>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</si>
  <si>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</si>
  <si>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</si>
  <si>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</si>
  <si>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</si>
  <si>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</si>
  <si>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</si>
  <si>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</si>
  <si>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</si>
  <si>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</si>
  <si>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</si>
  <si>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</si>
  <si>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</si>
  <si>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</si>
  <si>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</si>
  <si>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</si>
  <si>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</si>
  <si>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</si>
  <si>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</si>
  <si>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</si>
  <si>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</si>
  <si>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</si>
  <si>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</si>
  <si>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</si>
  <si>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</si>
  <si>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</si>
  <si>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</si>
  <si>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</si>
  <si>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</si>
  <si>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</si>
  <si>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</si>
  <si>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</si>
  <si>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</si>
  <si>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</si>
  <si>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</si>
  <si>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</si>
  <si>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</si>
  <si>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</si>
  <si>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</si>
  <si>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</si>
  <si>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</si>
  <si>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</si>
  <si>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</si>
  <si>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</si>
  <si>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</si>
  <si>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</si>
  <si>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</si>
  <si>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</si>
  <si>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</si>
  <si>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</si>
  <si>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</si>
  <si>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</si>
  <si>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</si>
  <si>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</si>
  <si>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</si>
  <si>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</si>
  <si>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</si>
  <si>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</si>
  <si>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</si>
  <si>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</si>
  <si>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</si>
  <si>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</si>
  <si>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</si>
  <si>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</si>
  <si>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</si>
  <si>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</si>
  <si>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</si>
  <si>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</si>
  <si>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</si>
  <si>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</si>
  <si>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</si>
  <si>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</si>
  <si>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</si>
  <si>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</si>
  <si>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</si>
  <si>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</si>
  <si>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</si>
  <si>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</si>
  <si>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</si>
  <si>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</si>
  <si>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</si>
  <si>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</si>
  <si>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</si>
  <si>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</si>
  <si>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</si>
  <si>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</si>
  <si>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</si>
  <si>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</si>
  <si>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</si>
  <si>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</si>
  <si>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</si>
  <si>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</si>
  <si>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</si>
  <si>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</si>
  <si>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</si>
  <si>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</si>
  <si>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</si>
  <si>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</si>
  <si>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</si>
  <si>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</si>
  <si>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</si>
  <si>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</si>
  <si>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</si>
  <si>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</si>
  <si>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</si>
  <si>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</si>
  <si>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</si>
  <si>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</si>
  <si>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</si>
  <si>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</si>
  <si>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</si>
  <si>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</si>
  <si>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</si>
  <si>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</si>
  <si>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</si>
  <si>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</si>
  <si>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</si>
  <si>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</si>
  <si>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</si>
  <si>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</si>
  <si>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</si>
  <si>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</si>
  <si>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</si>
  <si>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</si>
  <si>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</si>
  <si>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</si>
  <si>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</si>
  <si>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</si>
  <si>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</si>
  <si>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</si>
  <si>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</si>
  <si>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</si>
  <si>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</si>
  <si>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</si>
  <si>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</si>
  <si>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</si>
  <si>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</si>
  <si>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</si>
  <si>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</si>
  <si>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</si>
  <si>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</si>
  <si>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</si>
  <si>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</si>
  <si>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</si>
  <si>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</si>
  <si>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</si>
  <si>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</si>
  <si>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</si>
  <si>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</si>
  <si>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</si>
  <si>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</si>
  <si>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</si>
  <si>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</si>
  <si>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</si>
  <si>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</si>
  <si>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</si>
  <si>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</si>
  <si>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</si>
  <si>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</si>
  <si>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</si>
  <si>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</si>
  <si>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</si>
  <si>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</si>
  <si>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</si>
  <si>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</si>
  <si>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</si>
  <si>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</si>
  <si>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</si>
  <si>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</si>
  <si>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</si>
  <si>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</si>
  <si>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</si>
  <si>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</si>
  <si>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</si>
  <si>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</si>
  <si>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</si>
  <si>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</si>
  <si>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</si>
  <si>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</si>
  <si>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</si>
  <si>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</si>
  <si>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</si>
  <si>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</si>
  <si>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</si>
  <si>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</si>
  <si>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</si>
  <si>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</si>
  <si>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</si>
  <si>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</si>
  <si>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</si>
  <si>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</si>
  <si>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</si>
  <si>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</si>
  <si>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</si>
  <si>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</si>
  <si>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</si>
  <si>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</si>
  <si>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</si>
  <si>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</si>
  <si>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</si>
  <si>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</si>
  <si>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</si>
  <si>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</si>
  <si>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</si>
  <si>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</si>
  <si>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</si>
  <si>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</si>
  <si>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</si>
  <si>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</si>
  <si>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</si>
  <si>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</si>
  <si>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</si>
  <si>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</si>
  <si>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</si>
  <si>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</si>
  <si>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</si>
  <si>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</si>
  <si>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</si>
  <si>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</si>
  <si>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</si>
  <si>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</si>
  <si>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</si>
  <si>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</si>
  <si>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</si>
  <si>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</si>
  <si>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</si>
  <si>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</si>
  <si>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</si>
  <si>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</si>
  <si>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</si>
  <si>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</si>
  <si>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</si>
  <si>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</si>
  <si>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</si>
  <si>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</si>
  <si>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</si>
  <si>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</si>
  <si>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</si>
  <si>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</si>
  <si>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</si>
  <si>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</si>
  <si>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</si>
  <si>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</si>
  <si>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</si>
  <si>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</si>
  <si>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</si>
  <si>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</si>
  <si>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</si>
  <si>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</si>
  <si>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</si>
  <si>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</si>
  <si>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</si>
  <si>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</si>
  <si>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</si>
  <si>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</si>
  <si>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</si>
  <si>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</si>
  <si>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</si>
  <si>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</si>
  <si>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</si>
  <si>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</si>
  <si>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</si>
  <si>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</si>
  <si>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</si>
  <si>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</si>
  <si>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</si>
  <si>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</si>
  <si>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</si>
  <si>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</si>
  <si>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</si>
  <si>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</si>
  <si>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</si>
  <si>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</si>
  <si>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</si>
  <si>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</si>
  <si>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</si>
  <si>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</si>
  <si>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</si>
  <si>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</si>
  <si>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</si>
  <si>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</si>
  <si>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</si>
  <si>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</si>
  <si>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</si>
  <si>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</si>
  <si>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</si>
  <si>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</si>
  <si>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</si>
  <si>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</si>
  <si>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</si>
  <si>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</si>
  <si>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</si>
  <si>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</si>
  <si>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</si>
  <si>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</si>
  <si>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</si>
  <si>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</si>
  <si>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</si>
  <si>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</si>
  <si>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</si>
  <si>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</si>
  <si>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</si>
  <si>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</si>
  <si>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</si>
  <si>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</si>
  <si>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</si>
  <si>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</si>
  <si>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</si>
  <si>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</si>
  <si>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</si>
  <si>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</si>
  <si>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</si>
  <si>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</si>
  <si>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</si>
  <si>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</si>
  <si>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</si>
  <si>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</si>
  <si>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</si>
  <si>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</si>
  <si>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</si>
  <si>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</si>
  <si>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</si>
  <si>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</si>
  <si>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</si>
  <si>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</si>
  <si>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</si>
  <si>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</si>
  <si>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</si>
  <si>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</si>
  <si>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</si>
  <si>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</si>
  <si>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</si>
  <si>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</si>
  <si>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</si>
  <si>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</si>
  <si>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</si>
  <si>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</si>
  <si>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</si>
  <si>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</si>
  <si>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</si>
  <si>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</si>
  <si>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</si>
  <si>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</si>
  <si>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</si>
  <si>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</si>
  <si>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</si>
  <si>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</si>
  <si>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</si>
  <si>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</si>
  <si>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</si>
  <si>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</si>
  <si>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</si>
  <si>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</si>
  <si>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</si>
  <si>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</si>
  <si>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</si>
  <si>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</si>
  <si>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</si>
  <si>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</si>
  <si>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</si>
  <si>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</si>
  <si>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</si>
  <si>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</si>
  <si>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</si>
  <si>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</si>
  <si>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</si>
  <si>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</si>
  <si>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</si>
  <si>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</si>
  <si>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</si>
  <si>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</si>
  <si>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</si>
  <si>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</si>
  <si>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</si>
  <si>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</si>
  <si>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</si>
  <si>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</si>
  <si>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</si>
  <si>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</si>
  <si>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</si>
  <si>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</si>
  <si>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</si>
  <si>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</si>
  <si>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</si>
  <si>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</si>
  <si>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</si>
  <si>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</si>
  <si>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</si>
  <si>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</si>
  <si>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</si>
  <si>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</si>
  <si>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</si>
  <si>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</si>
  <si>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</si>
  <si>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</si>
  <si>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</si>
  <si>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</si>
  <si>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</si>
  <si>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</si>
  <si>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</si>
  <si>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</si>
  <si>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</si>
  <si>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</si>
  <si>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</si>
  <si>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</si>
  <si>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</si>
  <si>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</si>
  <si>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</si>
  <si>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</si>
  <si>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</si>
  <si>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</si>
  <si>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</si>
  <si>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</si>
  <si>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</si>
  <si>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</si>
  <si>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</si>
  <si>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</si>
  <si>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</si>
  <si>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</si>
  <si>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</si>
  <si>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</si>
  <si>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</si>
  <si>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</si>
  <si>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</si>
  <si>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</si>
  <si>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</si>
  <si>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</si>
  <si>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</si>
  <si>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</si>
  <si>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</si>
  <si>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</si>
  <si>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</si>
  <si>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</si>
  <si>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</si>
  <si>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</si>
  <si>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</si>
  <si>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</si>
  <si>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</si>
  <si>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</si>
  <si>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</si>
  <si>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</si>
  <si>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</si>
  <si>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</si>
  <si>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</si>
  <si>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</si>
  <si>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</si>
  <si>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</si>
  <si>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</si>
  <si>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</si>
  <si>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</si>
  <si>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</si>
  <si>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</si>
  <si>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</si>
  <si>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</si>
  <si>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</si>
  <si>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</si>
  <si>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</si>
  <si>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</si>
  <si>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</si>
  <si>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</si>
  <si>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</si>
  <si>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</si>
  <si>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</si>
  <si>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</si>
  <si>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</si>
  <si>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</si>
  <si>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</si>
  <si>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</si>
  <si>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</si>
  <si>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</si>
  <si>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</si>
  <si>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</si>
  <si>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</si>
  <si>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</si>
  <si>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</si>
  <si>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</si>
  <si>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</si>
  <si>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</si>
  <si>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</si>
  <si>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</si>
  <si>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</si>
  <si>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</si>
  <si>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</si>
  <si>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</si>
  <si>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</si>
  <si>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</si>
  <si>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</si>
  <si>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</si>
  <si>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</si>
  <si>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</si>
  <si>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</si>
  <si>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</si>
  <si>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</si>
  <si>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</si>
  <si>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</si>
  <si>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</si>
  <si>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</si>
  <si>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</si>
  <si>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</si>
  <si>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</si>
  <si>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</si>
  <si>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</si>
  <si>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</si>
  <si>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</si>
  <si>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</si>
  <si>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</si>
  <si>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</si>
  <si>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</si>
  <si>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</si>
  <si>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</si>
  <si>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</si>
  <si>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</si>
  <si>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</si>
  <si>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</si>
  <si>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</si>
  <si>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</si>
  <si>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</si>
  <si>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</si>
  <si>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</si>
  <si>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</si>
  <si>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</si>
  <si>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</si>
  <si>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</si>
  <si>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</si>
  <si>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</si>
  <si>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</si>
  <si>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</si>
  <si>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</si>
  <si>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</si>
  <si>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</si>
  <si>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</si>
  <si>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</si>
  <si>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</si>
  <si>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</si>
  <si>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</si>
  <si>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</si>
  <si>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</si>
  <si>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</si>
  <si>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</si>
  <si>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</si>
  <si>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</si>
  <si>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</si>
  <si>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</si>
  <si>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</si>
  <si>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</si>
  <si>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</si>
  <si>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</si>
  <si>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</si>
  <si>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</si>
  <si>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</si>
  <si>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</si>
  <si>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</si>
  <si>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</si>
  <si>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</si>
  <si>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</si>
  <si>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</si>
  <si>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</si>
  <si>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</si>
  <si>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</si>
  <si>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</si>
  <si>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</si>
  <si>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</si>
  <si>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</si>
  <si>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</si>
  <si>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</si>
  <si>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</si>
  <si>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</si>
  <si>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</si>
  <si>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</si>
  <si>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</si>
  <si>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</si>
  <si>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</si>
  <si>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</si>
  <si>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</si>
  <si>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</si>
  <si>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</si>
  <si>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</si>
  <si>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</si>
  <si>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</si>
  <si>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</si>
  <si>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</si>
  <si>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</si>
  <si>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</si>
  <si>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</si>
  <si>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</si>
  <si>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</si>
  <si>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</si>
  <si>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</si>
  <si>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</si>
  <si>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</si>
  <si>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</si>
  <si>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</si>
  <si>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</si>
  <si>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</si>
  <si>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</si>
  <si>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</si>
  <si>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</si>
  <si>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</si>
  <si>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</si>
  <si>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</si>
  <si>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</si>
  <si>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</si>
  <si>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</si>
  <si>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</si>
  <si>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</si>
  <si>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</si>
  <si>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</si>
  <si>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</si>
  <si>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</si>
  <si>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</si>
  <si>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</si>
  <si>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</si>
  <si>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</si>
  <si>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</si>
  <si>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</si>
  <si>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</si>
  <si>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</si>
  <si>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</si>
  <si>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</si>
  <si>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</si>
  <si>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</si>
  <si>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</si>
  <si>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</si>
  <si>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</si>
  <si>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</si>
  <si>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</si>
  <si>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</si>
  <si>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</si>
  <si>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</si>
  <si>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</si>
  <si>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</si>
  <si>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</si>
  <si>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</si>
  <si>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</si>
  <si>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</si>
  <si>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</si>
  <si>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</si>
  <si>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</si>
  <si>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</si>
  <si>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</si>
  <si>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</si>
  <si>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</si>
  <si>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</si>
  <si>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</si>
  <si>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</si>
  <si>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</si>
  <si>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</si>
  <si>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</si>
  <si>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</si>
  <si>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</si>
  <si>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</si>
  <si>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</si>
  <si>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</si>
  <si>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</si>
  <si>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</si>
  <si>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</si>
  <si>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</si>
  <si>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</si>
  <si>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</si>
  <si>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</si>
  <si>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</si>
  <si>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</si>
  <si>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</si>
  <si>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</si>
  <si>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</si>
  <si>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</si>
  <si>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</si>
  <si>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</si>
  <si>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</si>
  <si>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</si>
  <si>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</si>
  <si>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</si>
  <si>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</si>
  <si>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</si>
  <si>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</si>
  <si>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</si>
  <si>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</si>
  <si>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</si>
  <si>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</si>
  <si>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</si>
  <si>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</si>
  <si>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</si>
  <si>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</si>
  <si>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</si>
  <si>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</si>
  <si>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</si>
  <si>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</si>
  <si>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</si>
  <si>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</si>
  <si>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</si>
  <si>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</si>
  <si>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</si>
  <si>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</si>
  <si>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</si>
  <si>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</si>
  <si>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</si>
  <si>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</si>
  <si>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</si>
  <si>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</si>
  <si>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</si>
  <si>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</si>
  <si>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</si>
  <si>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</si>
  <si>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</si>
  <si>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</si>
  <si>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</si>
  <si>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</si>
  <si>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</si>
  <si>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</si>
  <si>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</si>
  <si>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</si>
  <si>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</si>
  <si>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</si>
  <si>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</si>
  <si>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</si>
  <si>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</si>
  <si>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</si>
  <si>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</si>
  <si>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</si>
  <si>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</si>
  <si>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</si>
  <si>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</si>
  <si>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</si>
  <si>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</si>
  <si>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</si>
  <si>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</si>
  <si>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</si>
  <si>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</si>
  <si>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</si>
  <si>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</si>
  <si>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</si>
  <si>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</si>
  <si>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</si>
  <si>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</si>
  <si>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</si>
  <si>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</si>
  <si>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</si>
  <si>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</si>
  <si>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</si>
  <si>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</si>
  <si>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</si>
  <si>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</si>
  <si>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</si>
  <si>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</si>
  <si>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</si>
  <si>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</si>
  <si>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</si>
  <si>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</si>
  <si>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</si>
  <si>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</si>
  <si>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</si>
  <si>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</si>
  <si>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</si>
  <si>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</si>
  <si>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</si>
  <si>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</si>
  <si>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</si>
  <si>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</si>
  <si>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</si>
  <si>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</si>
  <si>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</si>
  <si>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</si>
  <si>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</si>
  <si>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</si>
  <si>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</si>
  <si>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</si>
  <si>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</si>
  <si>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</si>
  <si>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</si>
  <si>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</si>
  <si>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</si>
  <si>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</si>
  <si>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</si>
  <si>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</si>
  <si>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</si>
  <si>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</si>
  <si>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</si>
  <si>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</si>
  <si>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</si>
  <si>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</si>
  <si>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</si>
  <si>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</si>
  <si>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</si>
  <si>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</si>
  <si>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</si>
  <si>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</si>
  <si>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</si>
  <si>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</si>
  <si>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</si>
  <si>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</si>
  <si>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</si>
  <si>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</si>
  <si>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</si>
  <si>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</si>
  <si>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</si>
  <si>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</si>
  <si>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</si>
  <si>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</si>
  <si>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</si>
  <si>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</si>
  <si>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</si>
  <si>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</si>
  <si>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</si>
  <si>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</si>
  <si>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</si>
  <si>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</si>
  <si>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</si>
  <si>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</si>
  <si>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</si>
  <si>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</si>
  <si>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</si>
  <si>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</si>
  <si>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</si>
  <si>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</si>
  <si>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</si>
  <si>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</si>
  <si>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</si>
  <si>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</si>
  <si>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</si>
  <si>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</si>
  <si>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</si>
  <si>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</si>
  <si>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</si>
  <si>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</si>
  <si>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</si>
  <si>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</si>
  <si>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</si>
  <si>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</si>
  <si>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</si>
  <si>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</si>
  <si>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</si>
  <si>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</si>
  <si>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</si>
  <si>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</si>
  <si>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</si>
  <si>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</si>
  <si>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</si>
  <si>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</si>
  <si>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</si>
  <si>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</si>
  <si>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</si>
  <si>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</si>
  <si>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</si>
  <si>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</si>
  <si>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</si>
  <si>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</si>
  <si>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</si>
  <si>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</si>
  <si>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</si>
  <si>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</si>
  <si>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</si>
  <si>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</si>
  <si>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</si>
  <si>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</si>
  <si>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</si>
  <si>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</si>
  <si>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</si>
  <si>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</si>
  <si>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</si>
  <si>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</si>
  <si>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</si>
  <si>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</si>
  <si>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</si>
  <si>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</si>
  <si>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</si>
  <si>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</si>
  <si>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</si>
  <si>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</si>
  <si>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</si>
  <si>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</si>
  <si>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</si>
  <si>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</si>
  <si>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</si>
  <si>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</si>
  <si>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</si>
  <si>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</si>
  <si>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</si>
  <si>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</si>
  <si>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</si>
  <si>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</si>
  <si>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</si>
  <si>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</si>
  <si>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</si>
  <si>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</si>
  <si>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</si>
  <si>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</si>
  <si>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</si>
  <si>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</si>
  <si>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</si>
  <si>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</si>
  <si>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</si>
  <si>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</si>
  <si>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</si>
  <si>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</si>
  <si>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</si>
  <si>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</si>
  <si>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</si>
  <si>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</si>
  <si>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</si>
  <si>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</si>
  <si>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</si>
  <si>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</si>
  <si>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</si>
  <si>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</si>
  <si>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</si>
  <si>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</si>
  <si>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</si>
  <si>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</si>
  <si>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</si>
  <si>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</si>
  <si>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</si>
  <si>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</si>
  <si>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</si>
  <si>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</si>
  <si>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</si>
  <si>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</si>
  <si>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</si>
  <si>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</si>
  <si>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</si>
  <si>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</si>
  <si>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</si>
  <si>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</si>
  <si>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</si>
  <si>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</si>
  <si>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</si>
  <si>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</si>
  <si>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</si>
  <si>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</si>
  <si>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</si>
  <si>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</si>
  <si>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</si>
  <si>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</si>
  <si>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</si>
  <si>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</si>
  <si>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</si>
  <si>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</si>
  <si>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</si>
  <si>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</si>
  <si>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</si>
  <si>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</si>
  <si>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</si>
  <si>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</si>
  <si>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</si>
  <si>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</si>
  <si>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</si>
  <si>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</si>
  <si>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</si>
  <si>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</si>
  <si>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</si>
  <si>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</si>
  <si>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</si>
  <si>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</si>
  <si>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</si>
  <si>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</si>
  <si>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</si>
  <si>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</si>
  <si>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</si>
  <si>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</si>
  <si>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</si>
  <si>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</si>
  <si>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</si>
  <si>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</si>
  <si>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</si>
  <si>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</si>
  <si>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</si>
  <si>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</si>
  <si>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</si>
  <si>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</si>
  <si>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</si>
  <si>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</si>
  <si>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</si>
  <si>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</si>
  <si>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</si>
  <si>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</si>
  <si>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</si>
  <si>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</si>
  <si>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</si>
  <si>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</si>
  <si>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</si>
  <si>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</si>
  <si>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</si>
  <si>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</si>
  <si>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</si>
  <si>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</si>
  <si>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</si>
  <si>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</si>
  <si>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</si>
  <si>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</si>
  <si>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</si>
  <si>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</si>
  <si>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</si>
  <si>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</si>
  <si>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</si>
  <si>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</si>
  <si>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</si>
  <si>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</si>
  <si>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</si>
  <si>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</si>
  <si>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</si>
  <si>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</si>
  <si>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</si>
  <si>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</si>
  <si>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</si>
  <si>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</si>
  <si>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</si>
  <si>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</si>
  <si>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</si>
  <si>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</si>
  <si>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</si>
  <si>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</si>
  <si>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</si>
  <si>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</si>
  <si>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</si>
  <si>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</si>
  <si>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</si>
  <si>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</si>
  <si>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</si>
  <si>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</si>
  <si>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</si>
  <si>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</si>
  <si>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</si>
  <si>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</si>
  <si>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</si>
  <si>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</si>
  <si>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</si>
  <si>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</si>
  <si>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</si>
  <si>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</si>
  <si>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</si>
  <si>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</si>
  <si>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</si>
  <si>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</si>
  <si>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</si>
  <si>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</si>
  <si>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</si>
  <si>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</si>
  <si>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</si>
  <si>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</si>
  <si>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</si>
  <si>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</si>
  <si>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</si>
  <si>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</si>
  <si>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</si>
  <si>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</si>
  <si>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</si>
  <si>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</si>
  <si>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</si>
  <si>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</si>
  <si>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</si>
  <si>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</si>
  <si>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</si>
  <si>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</si>
  <si>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</si>
  <si>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</si>
  <si>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</si>
  <si>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</si>
  <si>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</si>
  <si>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</si>
  <si>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</si>
  <si>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</si>
  <si>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</si>
  <si>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</si>
  <si>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</si>
  <si>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</si>
  <si>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</si>
  <si>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</si>
  <si>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</si>
  <si>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</si>
  <si>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</si>
  <si>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</si>
  <si>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</si>
  <si>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</si>
  <si>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</si>
  <si>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</si>
  <si>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</si>
  <si>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</si>
  <si>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</si>
  <si>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</si>
  <si>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</si>
  <si>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</si>
  <si>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</si>
  <si>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</si>
  <si>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</si>
  <si>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</si>
  <si>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</si>
  <si>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</si>
  <si>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</si>
  <si>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</si>
  <si>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</si>
  <si>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</si>
  <si>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</si>
  <si>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</si>
  <si>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</si>
  <si>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</si>
  <si>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</si>
  <si>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</si>
  <si>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</si>
  <si>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</si>
  <si>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</si>
  <si>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</si>
  <si>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</si>
  <si>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</si>
  <si>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</si>
  <si>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</si>
  <si>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</si>
  <si>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</si>
  <si>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</si>
  <si>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</si>
  <si>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</si>
  <si>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</si>
  <si>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</si>
  <si>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</si>
  <si>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</si>
  <si>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</si>
  <si>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</si>
  <si>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</si>
  <si>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</si>
  <si>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</si>
  <si>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</si>
  <si>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</si>
  <si>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</si>
  <si>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</si>
  <si>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</si>
  <si>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</si>
  <si>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</si>
  <si>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</si>
  <si>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</si>
  <si>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</si>
  <si>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</si>
  <si>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</si>
  <si>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</si>
  <si>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</si>
  <si>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</si>
  <si>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</si>
  <si>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</si>
  <si>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</si>
  <si>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</si>
  <si>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</si>
  <si>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</si>
  <si>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</si>
  <si>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</si>
  <si>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</si>
  <si>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</si>
  <si>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</si>
  <si>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</si>
  <si>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</si>
  <si>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</si>
  <si>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</si>
  <si>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</si>
  <si>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</si>
  <si>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</si>
  <si>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</si>
  <si>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</si>
  <si>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</si>
  <si>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</si>
  <si>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</si>
  <si>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</si>
  <si>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</si>
  <si>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</si>
  <si>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</si>
  <si>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</si>
  <si>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</si>
  <si>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</si>
  <si>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</si>
  <si>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</si>
  <si>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</si>
  <si>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</si>
  <si>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</si>
  <si>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</si>
  <si>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</si>
  <si>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</si>
  <si>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</si>
  <si>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</si>
  <si>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</si>
  <si>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</si>
  <si>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</si>
  <si>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</si>
  <si>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</si>
  <si>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</si>
  <si>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</si>
  <si>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</si>
  <si>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</si>
  <si>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</si>
  <si>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</si>
  <si>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</si>
  <si>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</si>
  <si>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</si>
  <si>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</si>
  <si>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</si>
  <si>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</si>
  <si>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</si>
  <si>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</si>
  <si>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</si>
  <si>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</si>
  <si>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</si>
  <si>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</si>
  <si>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</si>
  <si>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</si>
  <si>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</si>
  <si>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</si>
  <si>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</si>
  <si>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</si>
  <si>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</si>
  <si>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</si>
  <si>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</si>
  <si>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</si>
  <si>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</si>
  <si>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</si>
  <si>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</si>
  <si>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</si>
  <si>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</si>
  <si>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</si>
  <si>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</si>
  <si>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</si>
  <si>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</si>
  <si>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</si>
  <si>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</si>
  <si>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</si>
  <si>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</si>
  <si>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</si>
  <si>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</si>
  <si>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</si>
  <si>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</si>
  <si>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</si>
  <si>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</si>
  <si>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</si>
  <si>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</si>
  <si>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</si>
  <si>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</si>
  <si>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</si>
  <si>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</si>
  <si>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</si>
  <si>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</si>
  <si>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</si>
  <si>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</si>
  <si>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</si>
  <si>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</si>
  <si>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</si>
  <si>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</si>
  <si>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</si>
  <si>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</si>
  <si>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</si>
  <si>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</si>
  <si>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</si>
  <si>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</si>
  <si>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</si>
  <si>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</si>
  <si>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</si>
  <si>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</si>
  <si>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</si>
  <si>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</si>
  <si>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</si>
  <si>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</si>
  <si>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</si>
  <si>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</si>
  <si>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</si>
  <si>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</si>
  <si>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</si>
  <si>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</si>
  <si>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</si>
  <si>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</si>
  <si>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</si>
  <si>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</si>
  <si>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</si>
  <si>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</si>
  <si>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</si>
  <si>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</si>
  <si>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</si>
  <si>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</si>
  <si>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</si>
  <si>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</si>
  <si>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</si>
  <si>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</si>
  <si>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</si>
  <si>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</si>
  <si>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</si>
  <si>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</si>
  <si>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</si>
  <si>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</si>
  <si>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</si>
  <si>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</si>
  <si>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</si>
  <si>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</si>
  <si>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</si>
  <si>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</si>
  <si>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</si>
  <si>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</si>
  <si>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</si>
  <si>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</si>
  <si>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</si>
  <si>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</si>
  <si>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</si>
  <si>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</si>
  <si>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</si>
  <si>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</si>
  <si>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</si>
  <si>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</si>
  <si>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</si>
  <si>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</si>
  <si>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</si>
  <si>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</si>
  <si>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</si>
  <si>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</si>
  <si>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</si>
  <si>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</si>
  <si>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</si>
  <si>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</si>
  <si>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</si>
  <si>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</si>
  <si>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</si>
  <si>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</si>
  <si>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</si>
  <si>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</si>
  <si>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</si>
  <si>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</si>
  <si>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</si>
  <si>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</si>
  <si>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</si>
  <si>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</si>
  <si>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</si>
  <si>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</si>
  <si>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</si>
  <si>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</si>
  <si>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</si>
  <si>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</si>
  <si>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</si>
  <si>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</si>
  <si>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</si>
  <si>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</si>
  <si>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</si>
  <si>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</si>
  <si>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</si>
  <si>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</si>
  <si>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</si>
  <si>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</si>
  <si>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</si>
  <si>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</si>
  <si>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</si>
  <si>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</si>
  <si>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</si>
  <si>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</si>
  <si>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</si>
  <si>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</si>
  <si>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</si>
  <si>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</si>
  <si>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</si>
  <si>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</si>
  <si>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</si>
  <si>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</si>
  <si>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</si>
  <si>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</si>
  <si>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</si>
  <si>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</si>
  <si>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</si>
  <si>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</si>
  <si>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</si>
  <si>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</si>
  <si>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</si>
  <si>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</si>
  <si>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</si>
  <si>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</si>
  <si>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</si>
  <si>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</si>
  <si>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</si>
  <si>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</si>
  <si>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</si>
  <si>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</si>
  <si>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</si>
  <si>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</si>
  <si>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</si>
  <si>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</si>
  <si>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</si>
  <si>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</si>
  <si>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</si>
  <si>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</si>
  <si>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</si>
  <si>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</si>
  <si>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</si>
  <si>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</si>
  <si>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</si>
  <si>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</si>
  <si>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</si>
  <si>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</si>
  <si>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</si>
  <si>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</si>
  <si>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</si>
  <si>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</si>
  <si>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</si>
  <si>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</si>
  <si>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</si>
  <si>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</si>
  <si>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</si>
  <si>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</si>
  <si>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</si>
  <si>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</si>
  <si>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</si>
  <si>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</si>
  <si>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</si>
  <si>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</si>
  <si>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</si>
  <si>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</si>
  <si>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</si>
  <si>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</si>
  <si>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</si>
  <si>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</si>
  <si>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</si>
  <si>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</si>
  <si>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</si>
  <si>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</si>
  <si>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</si>
  <si>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</si>
  <si>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</si>
  <si>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</si>
  <si>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</si>
  <si>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</si>
  <si>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</si>
  <si>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</si>
  <si>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</si>
  <si>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</si>
  <si>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</si>
  <si>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</si>
  <si>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</si>
  <si>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</si>
  <si>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</si>
  <si>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</si>
  <si>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</si>
  <si>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</si>
  <si>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</si>
  <si>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</si>
  <si>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</si>
  <si>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</si>
  <si>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</si>
  <si>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</si>
  <si>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</si>
  <si>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</si>
  <si>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</si>
  <si>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</si>
  <si>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</si>
  <si>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</si>
  <si>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</si>
  <si>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</si>
  <si>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</si>
  <si>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</si>
  <si>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</si>
  <si>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</si>
  <si>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</si>
  <si>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</si>
  <si>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</si>
  <si>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</si>
  <si>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</si>
  <si>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</si>
  <si>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</si>
  <si>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</si>
  <si>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</si>
  <si>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</si>
  <si>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</si>
  <si>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</si>
  <si>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</si>
  <si>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</si>
  <si>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</si>
  <si>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</si>
  <si>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</si>
  <si>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</si>
  <si>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</si>
  <si>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</si>
  <si>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</si>
  <si>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</si>
  <si>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</si>
  <si>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</si>
  <si>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</si>
  <si>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</si>
  <si>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</si>
  <si>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</si>
  <si>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</si>
  <si>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</si>
  <si>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</si>
  <si>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</si>
  <si>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</si>
  <si>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</si>
  <si>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</si>
  <si>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</si>
  <si>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</si>
  <si>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</si>
  <si>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</si>
  <si>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</si>
  <si>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</si>
  <si>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</si>
  <si>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</si>
  <si>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</si>
  <si>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</si>
  <si>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</si>
  <si>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</si>
  <si>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</si>
  <si>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</si>
  <si>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</si>
  <si>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</si>
  <si>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</si>
  <si>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</si>
  <si>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</si>
  <si>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</si>
  <si>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</si>
  <si>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</si>
  <si>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</si>
  <si>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</si>
  <si>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</si>
  <si>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</si>
  <si>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</si>
  <si>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</si>
  <si>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</si>
  <si>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</si>
  <si>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</si>
  <si>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</si>
  <si>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</si>
  <si>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</si>
  <si>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</si>
  <si>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</si>
  <si>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</si>
  <si>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</si>
  <si>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</si>
  <si>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</si>
  <si>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</si>
  <si>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</si>
  <si>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</si>
  <si>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</si>
  <si>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</si>
  <si>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</si>
  <si>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</si>
  <si>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</si>
  <si>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</si>
  <si>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</si>
  <si>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</si>
  <si>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</si>
  <si>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</si>
  <si>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</si>
  <si>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</si>
  <si>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</si>
  <si>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</si>
  <si>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</si>
  <si>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</si>
  <si>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</si>
  <si>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</si>
  <si>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</si>
  <si>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</si>
  <si>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</si>
  <si>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</si>
  <si>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</si>
  <si>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</si>
  <si>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</si>
  <si>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</si>
  <si>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</si>
  <si>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</si>
  <si>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</si>
  <si>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</si>
  <si>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</si>
  <si>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</si>
  <si>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</si>
  <si>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</si>
  <si>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</si>
  <si>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</si>
  <si>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</si>
  <si>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</si>
  <si>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</si>
  <si>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</si>
  <si>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</si>
  <si>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</si>
  <si>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</si>
  <si>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</si>
  <si>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</si>
  <si>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</si>
  <si>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</si>
  <si>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</si>
  <si>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</si>
  <si>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</si>
  <si>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</si>
  <si>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</si>
  <si>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</si>
  <si>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</si>
  <si>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</si>
  <si>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</si>
  <si>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</si>
  <si>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</si>
  <si>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</si>
  <si>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</si>
  <si>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</si>
  <si>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</si>
  <si>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</si>
  <si>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</si>
  <si>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</si>
  <si>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</si>
  <si>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</si>
  <si>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</si>
  <si>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</si>
  <si>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</si>
  <si>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</si>
  <si>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</si>
  <si>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</si>
  <si>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</si>
  <si>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</si>
  <si>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</si>
  <si>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</si>
  <si>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</si>
  <si>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</si>
  <si>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</si>
  <si>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</si>
  <si>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</si>
  <si>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</si>
  <si>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</si>
  <si>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</si>
  <si>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</si>
  <si>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</si>
  <si>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</si>
  <si>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</si>
  <si>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</si>
  <si>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</si>
  <si>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</si>
  <si>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</si>
  <si>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</si>
  <si>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</si>
  <si>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</si>
  <si>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</si>
  <si>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</si>
  <si>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</si>
  <si>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</si>
  <si>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</si>
  <si>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</si>
  <si>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</si>
  <si>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</si>
  <si>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</si>
  <si>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</si>
  <si>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</si>
  <si>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</si>
  <si>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</si>
  <si>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</si>
  <si>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</si>
  <si>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</si>
  <si>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</si>
  <si>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</si>
  <si>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</si>
  <si>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</si>
  <si>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</si>
  <si>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</si>
  <si>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</si>
  <si>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</si>
  <si>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</si>
  <si>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</si>
  <si>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</si>
  <si>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</si>
  <si>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</si>
  <si>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</si>
  <si>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</si>
  <si>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</si>
  <si>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</si>
  <si>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</si>
  <si>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</si>
  <si>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</si>
  <si>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</si>
  <si>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</si>
  <si>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</si>
  <si>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</si>
  <si>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</si>
  <si>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</si>
  <si>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</si>
  <si>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</si>
  <si>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</si>
  <si>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</si>
  <si>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</si>
  <si>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</si>
  <si>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</si>
  <si>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</si>
  <si>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</si>
  <si>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</si>
  <si>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</si>
  <si>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</si>
  <si>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</si>
  <si>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</si>
  <si>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</si>
  <si>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</si>
  <si>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</si>
  <si>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</si>
  <si>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</si>
  <si>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</si>
  <si>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</si>
  <si>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</si>
  <si>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</si>
  <si>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</si>
  <si>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</si>
  <si>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</si>
  <si>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</si>
  <si>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</si>
  <si>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</si>
  <si>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</si>
  <si>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</si>
  <si>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</si>
  <si>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</si>
  <si>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</si>
  <si>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</si>
  <si>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</si>
  <si>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</si>
  <si>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</si>
  <si>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</si>
  <si>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</si>
  <si>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</si>
  <si>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</si>
  <si>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</si>
  <si>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</si>
  <si>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</si>
  <si>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</si>
  <si>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</si>
  <si>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</si>
  <si>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</si>
  <si>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</si>
  <si>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</si>
  <si>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</si>
  <si>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</si>
  <si>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</si>
  <si>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</si>
  <si>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</si>
  <si>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</si>
  <si>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</si>
  <si>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</si>
  <si>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</si>
  <si>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</si>
  <si>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</si>
  <si>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</si>
  <si>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</si>
  <si>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</si>
  <si>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</si>
  <si>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</si>
  <si>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</si>
  <si>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</si>
  <si>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</si>
  <si>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</si>
  <si>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</si>
  <si>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</si>
  <si>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</si>
  <si>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</si>
  <si>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</si>
  <si>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</si>
  <si>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</si>
  <si>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</si>
  <si>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</si>
  <si>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</si>
  <si>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</si>
  <si>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</si>
  <si>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</si>
  <si>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</si>
  <si>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</si>
  <si>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</si>
  <si>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</si>
  <si>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</si>
  <si>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</si>
  <si>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</si>
  <si>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</si>
  <si>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</si>
  <si>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</si>
  <si>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</si>
  <si>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</si>
  <si>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</si>
  <si>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</si>
  <si>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</si>
  <si>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</si>
  <si>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</si>
  <si>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</si>
  <si>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</si>
  <si>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</si>
  <si>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</si>
  <si>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</si>
  <si>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</si>
  <si>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</si>
  <si>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</si>
  <si>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</si>
  <si>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</si>
  <si>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</si>
  <si>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</si>
  <si>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</si>
  <si>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</si>
  <si>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</si>
  <si>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</si>
  <si>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</si>
  <si>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</si>
  <si>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</si>
  <si>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</si>
  <si>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</si>
  <si>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</si>
  <si>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</si>
  <si>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</si>
  <si>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</si>
  <si>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</si>
  <si>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</si>
  <si>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</si>
  <si>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</si>
  <si>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</si>
  <si>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</si>
  <si>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</si>
  <si>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</si>
  <si>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</si>
  <si>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</si>
  <si>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</si>
  <si>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</si>
  <si>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</si>
  <si>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</si>
  <si>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</si>
  <si>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</si>
  <si>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</si>
  <si>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</si>
  <si>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</si>
  <si>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</si>
  <si>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</si>
  <si>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</si>
  <si>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</si>
  <si>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</si>
  <si>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</si>
  <si>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</si>
  <si>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</si>
  <si>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</si>
  <si>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</si>
  <si>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</si>
  <si>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</si>
  <si>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</si>
  <si>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</si>
  <si>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</si>
  <si>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</si>
  <si>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</si>
  <si>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</si>
  <si>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</si>
  <si>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</si>
  <si>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</si>
  <si>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</si>
  <si>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</si>
  <si>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</si>
  <si>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</si>
  <si>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</si>
  <si>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</si>
  <si>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</si>
  <si>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</si>
  <si>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</si>
  <si>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</si>
  <si>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</si>
  <si>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</si>
  <si>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</si>
  <si>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</si>
  <si>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</si>
  <si>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</si>
  <si>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</si>
  <si>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</si>
  <si>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</si>
  <si>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</si>
  <si>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</si>
  <si>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</si>
  <si>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</si>
  <si>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</si>
  <si>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</si>
  <si>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</si>
  <si>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</si>
  <si>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</si>
  <si>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</si>
  <si>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</si>
  <si>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</si>
  <si>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</si>
  <si>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</si>
  <si>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</si>
  <si>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</si>
  <si>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</si>
  <si>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</si>
  <si>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</si>
  <si>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</si>
  <si>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</si>
  <si>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</si>
  <si>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</si>
  <si>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</si>
  <si>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</si>
  <si>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</si>
  <si>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</si>
  <si>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</si>
  <si>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</si>
  <si>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</si>
  <si>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</si>
  <si>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</si>
  <si>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</si>
  <si>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</si>
  <si>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</si>
  <si>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</si>
  <si>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</si>
  <si>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</si>
  <si>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</si>
  <si>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</si>
  <si>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</si>
  <si>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</si>
  <si>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</si>
  <si>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</si>
  <si>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</si>
  <si>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</si>
  <si>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</si>
  <si>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</si>
  <si>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</si>
  <si>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</si>
  <si>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</si>
  <si>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</si>
  <si>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</si>
  <si>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</si>
  <si>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</si>
  <si>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</si>
  <si>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</si>
  <si>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</si>
  <si>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</si>
  <si>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</si>
  <si>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</si>
  <si>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</si>
  <si>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</si>
  <si>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</si>
  <si>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</si>
  <si>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</si>
  <si>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</si>
  <si>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</si>
  <si>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</si>
  <si>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</si>
  <si>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</si>
  <si>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</si>
  <si>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</si>
  <si>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</si>
  <si>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</si>
  <si>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</si>
  <si>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</si>
  <si>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</si>
  <si>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</si>
  <si>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</si>
  <si>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</si>
  <si>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</si>
  <si>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</si>
  <si>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</si>
  <si>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</si>
  <si>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</si>
  <si>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</si>
  <si>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</si>
  <si>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</si>
  <si>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</si>
  <si>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</si>
  <si>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</si>
  <si>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</si>
  <si>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</si>
  <si>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</si>
  <si>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</si>
  <si>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</si>
  <si>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</si>
  <si>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</si>
  <si>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</si>
  <si>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</si>
  <si>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</si>
  <si>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</si>
  <si>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</si>
  <si>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</si>
  <si>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</si>
  <si>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</si>
  <si>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</si>
  <si>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</si>
  <si>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</si>
  <si>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</si>
  <si>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</si>
  <si>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</si>
  <si>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</si>
  <si>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</si>
  <si>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</si>
  <si>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</si>
  <si>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</si>
  <si>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</si>
  <si>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</si>
  <si>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</si>
  <si>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</si>
  <si>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</si>
  <si>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</si>
  <si>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</si>
  <si>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</si>
  <si>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</si>
  <si>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</si>
  <si>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</si>
  <si>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</si>
  <si>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</si>
  <si>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</si>
  <si>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</si>
  <si>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</si>
  <si>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</si>
  <si>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</si>
  <si>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</si>
  <si>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</si>
  <si>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</si>
  <si>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</si>
  <si>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</si>
  <si>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</si>
  <si>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</si>
  <si>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</si>
  <si>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</si>
  <si>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</si>
  <si>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</si>
  <si>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</si>
  <si>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</si>
  <si>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</si>
  <si>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</si>
  <si>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</si>
  <si>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</si>
  <si>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</si>
  <si>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</si>
  <si>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</si>
  <si>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</si>
  <si>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</si>
  <si>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</si>
  <si>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</si>
  <si>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</si>
  <si>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</si>
  <si>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</si>
  <si>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</si>
  <si>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</si>
  <si>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</si>
  <si>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</si>
  <si>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</si>
  <si>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</si>
  <si>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</si>
  <si>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</si>
  <si>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</si>
  <si>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</si>
  <si>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</si>
  <si>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</si>
  <si>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</si>
  <si>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</si>
  <si>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</si>
  <si>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</si>
  <si>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</si>
  <si>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</si>
  <si>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</si>
  <si>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</si>
  <si>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</si>
  <si>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</si>
  <si>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</si>
  <si>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</si>
  <si>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</si>
  <si>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</si>
  <si>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</si>
  <si>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</si>
  <si>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</si>
  <si>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</si>
  <si>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</si>
  <si>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</si>
  <si>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</si>
  <si>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</si>
  <si>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</si>
  <si>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</si>
  <si>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</si>
  <si>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</si>
  <si>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</si>
  <si>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</si>
  <si>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</si>
  <si>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</si>
  <si>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</si>
  <si>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</si>
  <si>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</si>
  <si>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</si>
  <si>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</si>
  <si>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</si>
  <si>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</si>
  <si>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</si>
  <si>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</si>
  <si>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</si>
  <si>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</si>
  <si>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</si>
  <si>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</si>
  <si>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</si>
  <si>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</si>
  <si>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</si>
  <si>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</si>
  <si>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</si>
  <si>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</si>
  <si>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</si>
  <si>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</si>
  <si>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</si>
  <si>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</si>
  <si>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</si>
  <si>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</si>
  <si>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</si>
  <si>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</si>
  <si>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</si>
  <si>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</si>
  <si>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</si>
  <si>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</si>
  <si>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</si>
  <si>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</si>
  <si>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</si>
  <si>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</si>
  <si>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</si>
  <si>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</si>
  <si>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</si>
  <si>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</si>
  <si>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</si>
  <si>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</si>
  <si>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</si>
  <si>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</si>
  <si>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</si>
  <si>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</si>
  <si>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</si>
  <si>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</si>
  <si>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</si>
  <si>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</si>
  <si>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</si>
  <si>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</si>
  <si>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</si>
  <si>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</si>
  <si>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</si>
  <si>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</si>
  <si>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</si>
  <si>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</si>
  <si>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</si>
  <si>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</si>
  <si>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</si>
  <si>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</si>
  <si>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</si>
  <si>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</si>
  <si>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</si>
  <si>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</si>
  <si>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</si>
  <si>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</si>
  <si>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</si>
  <si>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</si>
  <si>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</si>
  <si>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</si>
  <si>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</si>
  <si>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</si>
  <si>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</si>
  <si>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</si>
  <si>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</si>
  <si>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</si>
  <si>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</si>
  <si>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</si>
  <si>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</si>
  <si>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</si>
  <si>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</si>
  <si>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</si>
  <si>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</si>
  <si>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</si>
  <si>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</si>
  <si>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</si>
  <si>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</si>
  <si>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</si>
  <si>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</si>
  <si>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</si>
  <si>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</si>
  <si>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</si>
  <si>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</si>
  <si>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</si>
  <si>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</si>
  <si>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</si>
  <si>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</si>
  <si>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</si>
  <si>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</si>
  <si>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</si>
  <si>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</si>
  <si>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</si>
  <si>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</si>
  <si>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</si>
  <si>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</si>
  <si>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</si>
  <si>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</si>
  <si>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</si>
  <si>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</si>
  <si>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</si>
  <si>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</si>
  <si>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</si>
  <si>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</si>
  <si>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</si>
  <si>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</si>
  <si>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</si>
  <si>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</si>
  <si>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</si>
  <si>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</si>
  <si>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</si>
  <si>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</si>
  <si>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</si>
  <si>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</si>
  <si>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</si>
  <si>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</si>
  <si>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</si>
  <si>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</si>
  <si>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</si>
  <si>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</si>
  <si>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</si>
  <si>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</si>
  <si>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</si>
  <si>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</si>
  <si>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</si>
  <si>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</si>
  <si>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</si>
  <si>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</si>
  <si>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</si>
  <si>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</si>
  <si>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</si>
  <si>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</si>
  <si>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</si>
  <si>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</si>
  <si>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</si>
  <si>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</si>
  <si>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</si>
  <si>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</si>
  <si>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</si>
  <si>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</si>
  <si>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</si>
  <si>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</si>
  <si>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</si>
  <si>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</si>
  <si>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</si>
  <si>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</si>
  <si>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</si>
  <si>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</si>
  <si>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</si>
  <si>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</si>
  <si>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</si>
  <si>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</si>
  <si>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</si>
  <si>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</si>
  <si>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</si>
  <si>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</si>
  <si>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</si>
  <si>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</si>
  <si>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</si>
  <si>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</si>
  <si>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</si>
  <si>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</si>
  <si>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</si>
  <si>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</si>
  <si>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</si>
  <si>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</si>
  <si>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</si>
  <si>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</si>
  <si>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</si>
  <si>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</si>
  <si>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</si>
  <si>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</si>
  <si>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</si>
  <si>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</si>
  <si>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</si>
  <si>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</si>
  <si>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</si>
  <si>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</si>
  <si>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</si>
  <si>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</si>
  <si>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</si>
  <si>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</si>
  <si>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</si>
  <si>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</si>
  <si>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</si>
  <si>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</si>
  <si>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</si>
  <si>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</si>
  <si>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</si>
  <si>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</si>
  <si>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</si>
  <si>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</si>
  <si>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</si>
  <si>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</si>
  <si>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</si>
  <si>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</si>
  <si>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</si>
  <si>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</si>
  <si>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</si>
  <si>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</si>
  <si>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</si>
  <si>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</si>
  <si>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</si>
  <si>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</si>
  <si>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</si>
  <si>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</si>
  <si>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</si>
  <si>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</si>
  <si>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</si>
  <si>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</si>
  <si>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</si>
  <si>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</si>
  <si>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</si>
  <si>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</si>
  <si>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</si>
  <si>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</si>
  <si>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</si>
  <si>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</si>
  <si>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</si>
  <si>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</si>
  <si>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</si>
  <si>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</si>
  <si>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</si>
  <si>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</si>
  <si>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</si>
  <si>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</si>
  <si>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</si>
  <si>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</si>
  <si>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</si>
  <si>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</si>
  <si>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</si>
  <si>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</si>
  <si>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</si>
  <si>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</si>
  <si>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</si>
  <si>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</si>
  <si>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</si>
  <si>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</si>
  <si>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</si>
  <si>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</si>
  <si>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</si>
  <si>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</si>
  <si>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</si>
  <si>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</si>
  <si>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</si>
  <si>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</si>
  <si>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</si>
  <si>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</si>
  <si>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</si>
  <si>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</si>
  <si>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</si>
  <si>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</si>
  <si>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</si>
  <si>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</si>
  <si>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</si>
  <si>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</si>
  <si>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</si>
  <si>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</si>
  <si>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</si>
  <si>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</si>
  <si>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</si>
  <si>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</si>
  <si>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</si>
  <si>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</si>
  <si>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</si>
  <si>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</si>
  <si>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</si>
  <si>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</si>
  <si>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</si>
  <si>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</si>
  <si>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</si>
  <si>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</si>
  <si>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</si>
  <si>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</si>
  <si>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</si>
  <si>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</si>
  <si>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</si>
  <si>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</si>
  <si>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</si>
  <si>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</si>
  <si>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</si>
  <si>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</si>
  <si>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</si>
  <si>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</si>
  <si>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</si>
  <si>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</si>
  <si>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</si>
  <si>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</si>
  <si>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</si>
  <si>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</si>
  <si>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</si>
  <si>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</si>
  <si>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</si>
  <si>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</si>
  <si>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</si>
  <si>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</si>
  <si>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</si>
  <si>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</si>
  <si>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</si>
  <si>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</si>
  <si>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</si>
  <si>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</si>
  <si>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</si>
  <si>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</si>
  <si>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</si>
  <si>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</si>
  <si>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</si>
  <si>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</si>
  <si>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</si>
  <si>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</si>
  <si>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</si>
  <si>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</si>
  <si>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</si>
  <si>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</si>
  <si>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</si>
  <si>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</si>
  <si>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</si>
  <si>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</si>
  <si>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</si>
  <si>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</si>
  <si>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</si>
  <si>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</si>
  <si>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</si>
  <si>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</si>
  <si>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</si>
  <si>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</si>
  <si>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</si>
  <si>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</si>
  <si>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</si>
  <si>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</si>
  <si>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</si>
  <si>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</si>
  <si>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</si>
  <si>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</si>
  <si>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</si>
  <si>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</si>
  <si>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</si>
  <si>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</si>
  <si>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</si>
  <si>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</si>
  <si>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</si>
  <si>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</si>
  <si>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</si>
  <si>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</si>
  <si>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</si>
  <si>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</si>
  <si>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</si>
  <si>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</si>
  <si>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</si>
  <si>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</si>
  <si>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</si>
  <si>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</si>
  <si>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</si>
  <si>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</si>
  <si>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</si>
  <si>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</si>
  <si>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</si>
  <si>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</si>
  <si>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</si>
  <si>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</si>
  <si>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</si>
  <si>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</si>
  <si>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</si>
  <si>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</si>
  <si>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</si>
  <si>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</si>
  <si>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</si>
  <si>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</si>
  <si>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</si>
  <si>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</si>
  <si>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</si>
  <si>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</si>
  <si>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</si>
  <si>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</si>
  <si>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</si>
  <si>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</si>
  <si>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</si>
  <si>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</si>
  <si>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</si>
  <si>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</si>
  <si>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</si>
  <si>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</si>
  <si>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</si>
  <si>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</si>
  <si>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</si>
  <si>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</si>
  <si>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</si>
  <si>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</si>
  <si>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</si>
  <si>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</si>
  <si>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</si>
  <si>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</si>
  <si>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</si>
  <si>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</si>
  <si>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</si>
  <si>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</si>
  <si>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</si>
  <si>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</si>
  <si>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</si>
  <si>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</si>
  <si>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</si>
  <si>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</si>
  <si>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</si>
  <si>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</si>
  <si>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</si>
  <si>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</si>
  <si>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</si>
  <si>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</si>
  <si>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</si>
  <si>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</si>
  <si>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</si>
  <si>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</si>
  <si>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</si>
  <si>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</si>
  <si>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</si>
  <si>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</si>
  <si>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</si>
  <si>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</si>
  <si>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</si>
  <si>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</si>
  <si>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</si>
  <si>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</si>
  <si>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</si>
  <si>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</si>
  <si>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</si>
  <si>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</si>
  <si>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</si>
  <si>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</si>
  <si>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</si>
  <si>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</si>
  <si>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</si>
  <si>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</si>
  <si>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</si>
  <si>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</si>
  <si>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</si>
  <si>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</si>
  <si>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</si>
  <si>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</si>
  <si>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</si>
  <si>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</si>
  <si>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</si>
  <si>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</si>
  <si>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</si>
  <si>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</si>
  <si>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</si>
  <si>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</si>
  <si>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</si>
  <si>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</si>
  <si>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</si>
  <si>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</si>
  <si>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</si>
  <si>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</si>
  <si>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</si>
  <si>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</si>
  <si>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</si>
  <si>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</si>
  <si>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</si>
  <si>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</si>
  <si>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</si>
  <si>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</si>
  <si>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</si>
  <si>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</si>
  <si>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</si>
  <si>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</si>
  <si>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</si>
  <si>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</si>
  <si>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</si>
  <si>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</si>
  <si>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</si>
  <si>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</si>
  <si>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</si>
  <si>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</si>
  <si>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</si>
  <si>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</si>
  <si>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</si>
  <si>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</si>
  <si>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</si>
  <si>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</si>
  <si>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</si>
  <si>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</si>
  <si>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</si>
  <si>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</si>
  <si>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</si>
  <si>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</si>
  <si>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</si>
  <si>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</si>
  <si>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</si>
  <si>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</si>
  <si>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</si>
  <si>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</si>
  <si>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</si>
  <si>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</si>
  <si>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</si>
  <si>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</si>
  <si>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</si>
  <si>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</si>
  <si>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</si>
  <si>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</si>
  <si>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</si>
  <si>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</si>
  <si>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</si>
  <si>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</si>
  <si>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</si>
  <si>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</si>
  <si>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</si>
  <si>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</si>
  <si>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</si>
  <si>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</si>
  <si>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</si>
  <si>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</si>
  <si>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</si>
  <si>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</si>
  <si>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</si>
  <si>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</si>
  <si>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</si>
  <si>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</si>
  <si>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</si>
  <si>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</si>
  <si>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</si>
  <si>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</si>
  <si>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</si>
  <si>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</si>
  <si>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</si>
  <si>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</si>
  <si>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</si>
  <si>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</si>
  <si>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</si>
  <si>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</si>
  <si>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</si>
  <si>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</si>
  <si>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</si>
  <si>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</si>
  <si>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</si>
  <si>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</si>
  <si>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</si>
  <si>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</si>
  <si>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</si>
  <si>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</si>
  <si>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</si>
  <si>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</si>
  <si>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</si>
  <si>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</si>
  <si>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</si>
  <si>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</si>
  <si>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</si>
  <si>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</si>
  <si>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</si>
  <si>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</si>
  <si>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</si>
  <si>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</si>
  <si>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</si>
  <si>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</si>
  <si>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</si>
  <si>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</si>
  <si>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</si>
  <si>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</si>
  <si>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</si>
  <si>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</si>
  <si>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</si>
  <si>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</si>
  <si>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</si>
  <si>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</si>
  <si>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</si>
  <si>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</si>
  <si>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</si>
  <si>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</si>
  <si>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</si>
  <si>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</si>
  <si>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</si>
  <si>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</si>
  <si>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</si>
  <si>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</si>
  <si>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</si>
  <si>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</si>
  <si>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</si>
  <si>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</si>
  <si>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</si>
  <si>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</si>
  <si>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</si>
  <si>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</si>
  <si>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</si>
  <si>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</si>
  <si>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</si>
  <si>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</si>
  <si>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</si>
  <si>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</si>
  <si>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</si>
  <si>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</si>
  <si>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</si>
  <si>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</si>
  <si>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</si>
  <si>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</si>
  <si>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</si>
  <si>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</si>
  <si>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</si>
  <si>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</si>
  <si>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</si>
  <si>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</si>
  <si>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</si>
  <si>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</si>
  <si>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</si>
  <si>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</si>
  <si>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</si>
  <si>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</si>
  <si>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</si>
  <si>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</si>
  <si>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</si>
  <si>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</si>
  <si>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</si>
  <si>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</si>
  <si>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</si>
  <si>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</si>
  <si>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</si>
  <si>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</si>
  <si>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</si>
  <si>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</si>
  <si>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</si>
  <si>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</si>
  <si>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</si>
  <si>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</si>
  <si>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</si>
  <si>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</si>
  <si>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</si>
  <si>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</si>
  <si>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</si>
  <si>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</si>
  <si>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</si>
  <si>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</si>
  <si>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</si>
  <si>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</si>
  <si>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</si>
  <si>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</si>
  <si>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</si>
  <si>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</si>
  <si>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</si>
  <si>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</si>
  <si>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</si>
  <si>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</si>
  <si>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</si>
  <si>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</si>
  <si>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</si>
  <si>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</si>
  <si>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</si>
  <si>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</si>
  <si>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</si>
  <si>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</si>
  <si>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</si>
  <si>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</si>
  <si>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</si>
  <si>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</si>
  <si>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</si>
  <si>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</si>
  <si>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</si>
  <si>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</si>
  <si>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</si>
  <si>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</si>
  <si>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</si>
  <si>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</si>
  <si>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</si>
  <si>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</si>
  <si>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</si>
  <si>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</si>
  <si>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</si>
  <si>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</si>
  <si>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</si>
  <si>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</si>
  <si>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</si>
  <si>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</si>
  <si>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</si>
  <si>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</si>
  <si>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</si>
  <si>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</si>
  <si>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</si>
  <si>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</si>
  <si>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</si>
  <si>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</si>
  <si>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</si>
  <si>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</si>
  <si>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</si>
  <si>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</si>
  <si>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</si>
  <si>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</si>
  <si>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</si>
  <si>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</si>
  <si>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</si>
  <si>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</si>
  <si>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</si>
  <si>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</si>
  <si>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</si>
  <si>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</si>
  <si>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</si>
  <si>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</si>
  <si>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</si>
  <si>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</si>
  <si>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</si>
  <si>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</si>
  <si>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</si>
  <si>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</si>
  <si>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</si>
  <si>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</si>
  <si>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</si>
  <si>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</si>
  <si>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</si>
  <si>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</si>
  <si>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</si>
  <si>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</si>
  <si>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</si>
  <si>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</si>
  <si>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</si>
  <si>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</si>
  <si>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</si>
  <si>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</si>
  <si>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</si>
  <si>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</si>
  <si>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</si>
  <si>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</si>
  <si>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</si>
  <si>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</si>
  <si>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</si>
  <si>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</si>
  <si>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</si>
  <si>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</si>
  <si>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</si>
  <si>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</si>
  <si>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</si>
  <si>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</si>
  <si>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</si>
  <si>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</si>
  <si>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</si>
  <si>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</si>
  <si>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</si>
  <si>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</si>
  <si>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</si>
  <si>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</si>
  <si>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</si>
  <si>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</si>
  <si>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</si>
  <si>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</si>
  <si>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</si>
  <si>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</si>
  <si>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</si>
  <si>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</si>
  <si>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</si>
  <si>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</si>
  <si>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</si>
  <si>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</si>
  <si>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</si>
  <si>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</si>
  <si>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</si>
  <si>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</si>
  <si>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</si>
  <si>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</si>
  <si>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</si>
  <si>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</si>
  <si>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</si>
  <si>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</si>
  <si>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</si>
  <si>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</si>
  <si>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</si>
  <si>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</si>
  <si>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</si>
  <si>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</si>
  <si>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</si>
  <si>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</si>
  <si>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</si>
  <si>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</si>
  <si>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</si>
  <si>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</si>
  <si>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</si>
  <si>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</si>
  <si>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</si>
  <si>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</si>
  <si>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</si>
  <si>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</si>
  <si>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</si>
  <si>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</si>
  <si>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</si>
  <si>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</si>
  <si>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</si>
  <si>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</si>
  <si>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</si>
  <si>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</si>
  <si>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</si>
  <si>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</si>
  <si>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</si>
  <si>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</si>
  <si>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</si>
  <si>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</si>
  <si>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</si>
  <si>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</si>
  <si>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</si>
  <si>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</si>
  <si>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</si>
  <si>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</si>
  <si>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</si>
  <si>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</si>
  <si>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</si>
  <si>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</si>
  <si>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</si>
  <si>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</si>
  <si>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</si>
  <si>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</si>
  <si>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</si>
  <si>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</si>
  <si>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</si>
  <si>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</si>
  <si>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</si>
  <si>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</si>
  <si>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</si>
  <si>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</si>
  <si>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</si>
  <si>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</si>
  <si>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</si>
  <si>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</si>
  <si>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</si>
  <si>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</si>
  <si>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</si>
  <si>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</si>
  <si>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</si>
  <si>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</si>
  <si>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</si>
  <si>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</si>
  <si>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</si>
  <si>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</si>
  <si>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</si>
  <si>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</si>
  <si>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</si>
  <si>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</si>
  <si>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</si>
  <si>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</si>
  <si>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</si>
  <si>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</si>
  <si>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</si>
  <si>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</si>
  <si>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</si>
  <si>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</si>
  <si>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</si>
  <si>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</si>
  <si>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</si>
  <si>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</si>
  <si>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</si>
  <si>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</si>
  <si>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</si>
  <si>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</si>
  <si>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</si>
  <si>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</si>
  <si>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</si>
  <si>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</si>
  <si>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</si>
  <si>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</si>
  <si>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</si>
  <si>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</si>
  <si>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</si>
  <si>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</si>
  <si>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</si>
  <si>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</si>
  <si>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</si>
  <si>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</si>
  <si>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</si>
  <si>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</si>
  <si>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</si>
  <si>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</si>
  <si>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</si>
  <si>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</si>
  <si>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</si>
  <si>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</si>
  <si>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</si>
  <si>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</si>
  <si>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</si>
  <si>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</si>
  <si>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</si>
  <si>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</si>
  <si>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</si>
  <si>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</si>
  <si>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</si>
  <si>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</si>
  <si>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</si>
  <si>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</si>
  <si>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</si>
  <si>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</si>
  <si>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</si>
  <si>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</si>
  <si>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</si>
  <si>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</si>
  <si>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</si>
  <si>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</si>
  <si>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</si>
  <si>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</si>
  <si>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</si>
  <si>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</si>
  <si>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</si>
  <si>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</si>
  <si>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</si>
  <si>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</si>
  <si>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</si>
  <si>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</si>
  <si>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</si>
  <si>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</si>
  <si>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</si>
  <si>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</si>
  <si>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</si>
  <si>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</si>
  <si>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</si>
  <si>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</si>
  <si>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</si>
  <si>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</si>
  <si>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</si>
  <si>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</si>
  <si>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</si>
  <si>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</si>
  <si>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</si>
  <si>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</si>
  <si>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</si>
  <si>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</si>
  <si>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</si>
  <si>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</si>
  <si>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</si>
  <si>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</si>
  <si>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</si>
  <si>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</si>
  <si>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</si>
  <si>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</si>
  <si>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</si>
  <si>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</si>
  <si>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</si>
  <si>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</si>
  <si>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</si>
  <si>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</si>
  <si>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</si>
  <si>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</si>
  <si>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</si>
  <si>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</si>
  <si>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</si>
  <si>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</si>
  <si>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</si>
  <si>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</si>
  <si>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</si>
  <si>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</si>
  <si>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</si>
  <si>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</si>
  <si>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</si>
  <si>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</si>
  <si>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</si>
  <si>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</si>
  <si>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</si>
  <si>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</si>
  <si>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</si>
  <si>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</si>
  <si>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</si>
  <si>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</si>
  <si>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</si>
  <si>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</si>
  <si>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</si>
  <si>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</si>
  <si>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</si>
  <si>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</si>
  <si>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</si>
  <si>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</si>
  <si>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</si>
  <si>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</si>
  <si>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</si>
  <si>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</si>
  <si>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</si>
  <si>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</si>
  <si>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</si>
  <si>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</si>
  <si>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</si>
  <si>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</si>
  <si>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</si>
  <si>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</si>
  <si>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</si>
  <si>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</si>
  <si>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</si>
  <si>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</si>
  <si>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</si>
  <si>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</si>
  <si>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</si>
  <si>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</si>
  <si>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</si>
  <si>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</si>
  <si>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</si>
  <si>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</si>
  <si>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</si>
  <si>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</si>
  <si>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</si>
  <si>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</si>
  <si>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</si>
  <si>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</si>
  <si>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</si>
  <si>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</si>
  <si>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</si>
  <si>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</si>
  <si>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</si>
  <si>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</si>
  <si>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</si>
  <si>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</si>
  <si>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</si>
  <si>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</si>
  <si>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</si>
  <si>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</si>
  <si>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</si>
  <si>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</si>
  <si>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</si>
  <si>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</si>
  <si>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</si>
  <si>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</si>
  <si>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</si>
  <si>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</si>
  <si>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</si>
  <si>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</si>
  <si>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</si>
  <si>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</si>
  <si>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</si>
  <si>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</si>
  <si>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</si>
  <si>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</si>
  <si>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</si>
  <si>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</si>
  <si>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</si>
  <si>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</si>
  <si>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</si>
  <si>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</si>
  <si>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</si>
  <si>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</si>
  <si>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</si>
  <si>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</si>
  <si>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</si>
  <si>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</si>
  <si>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</si>
  <si>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</si>
  <si>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</si>
  <si>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</si>
  <si>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</si>
  <si>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</si>
  <si>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</si>
  <si>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</si>
  <si>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</si>
  <si>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</si>
  <si>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</si>
  <si>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</si>
  <si>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</si>
  <si>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</si>
  <si>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</si>
  <si>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</si>
  <si>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</si>
  <si>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</si>
  <si>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</si>
  <si>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</si>
  <si>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</si>
  <si>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</si>
  <si>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</si>
  <si>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</si>
  <si>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</si>
  <si>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</si>
  <si>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</si>
  <si>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</si>
  <si>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</si>
  <si>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</si>
  <si>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</si>
  <si>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</si>
  <si>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</si>
  <si>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</si>
  <si>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</si>
  <si>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</si>
  <si>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</si>
  <si>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</si>
  <si>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</si>
  <si>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</si>
  <si>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</si>
  <si>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</si>
  <si>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</si>
  <si>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</si>
  <si>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</si>
  <si>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</si>
  <si>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</si>
  <si>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</si>
  <si>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</si>
  <si>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</si>
  <si>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</si>
  <si>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</si>
  <si>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</si>
  <si>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</si>
  <si>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</si>
  <si>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</si>
  <si>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</si>
  <si>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</si>
  <si>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</si>
  <si>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</si>
  <si>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</si>
  <si>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</si>
  <si>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</si>
  <si>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</si>
  <si>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</si>
  <si>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</si>
  <si>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</si>
  <si>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</si>
  <si>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</si>
  <si>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</si>
  <si>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</si>
  <si>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</si>
  <si>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</si>
  <si>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</si>
  <si>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</si>
  <si>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</si>
  <si>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</si>
  <si>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</si>
  <si>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</si>
  <si>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</si>
  <si>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</si>
  <si>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</si>
  <si>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</si>
  <si>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</si>
  <si>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</si>
  <si>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</si>
  <si>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</si>
  <si>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</si>
  <si>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</si>
  <si>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</si>
  <si>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</si>
  <si>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</si>
  <si>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</si>
  <si>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</si>
  <si>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</si>
  <si>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</si>
  <si>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</si>
  <si>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</si>
  <si>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</si>
  <si>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</si>
  <si>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</si>
  <si>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</si>
  <si>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</si>
  <si>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</si>
  <si>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</si>
  <si>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</si>
  <si>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</si>
  <si>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</si>
  <si>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</si>
  <si>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</si>
  <si>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</si>
  <si>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</si>
  <si>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</si>
  <si>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</si>
  <si>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</si>
  <si>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</si>
  <si>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</si>
  <si>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</si>
  <si>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</si>
  <si>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</si>
  <si>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</si>
  <si>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</si>
  <si>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</si>
  <si>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</si>
  <si>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</si>
  <si>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</si>
  <si>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</si>
  <si>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</si>
  <si>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</si>
  <si>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</si>
  <si>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</si>
  <si>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</si>
  <si>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</si>
  <si>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</si>
  <si>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</si>
  <si>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</si>
  <si>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</si>
  <si>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</si>
  <si>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</si>
  <si>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</si>
  <si>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</si>
  <si>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</si>
  <si>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</si>
  <si>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</si>
  <si>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</si>
  <si>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</si>
  <si>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</si>
  <si>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</si>
  <si>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</si>
  <si>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</si>
  <si>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</si>
  <si>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</si>
  <si>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</si>
  <si>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</si>
  <si>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</si>
  <si>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</si>
  <si>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</si>
  <si>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</si>
  <si>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</si>
  <si>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</si>
  <si>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</si>
  <si>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</si>
  <si>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</si>
  <si>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</si>
  <si>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</si>
  <si>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</si>
  <si>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</si>
  <si>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</si>
  <si>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</si>
  <si>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</si>
  <si>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</si>
  <si>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</si>
  <si>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</si>
  <si>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</si>
  <si>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</si>
  <si>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</si>
  <si>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</si>
  <si>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</si>
  <si>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</si>
  <si>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</si>
  <si>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</si>
  <si>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</si>
  <si>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</si>
  <si>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</si>
  <si>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</si>
  <si>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</si>
  <si>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</si>
  <si>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</si>
  <si>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</si>
  <si>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</si>
  <si>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</si>
  <si>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</si>
  <si>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</si>
  <si>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</si>
  <si>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</si>
  <si>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</si>
  <si>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</si>
  <si>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</si>
  <si>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</si>
  <si>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</si>
  <si>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</si>
  <si>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</si>
  <si>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</si>
  <si>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</si>
  <si>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</si>
  <si>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</si>
  <si>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</si>
  <si>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</si>
  <si>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</si>
  <si>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</si>
  <si>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</si>
  <si>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</si>
  <si>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</si>
  <si>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</si>
  <si>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</si>
  <si>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</si>
  <si>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</si>
  <si>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</si>
  <si>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</si>
  <si>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</si>
  <si>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</si>
  <si>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</si>
  <si>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</si>
  <si>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</si>
  <si>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</si>
  <si>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</si>
  <si>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</si>
  <si>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</si>
  <si>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</si>
  <si>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</si>
  <si>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</si>
  <si>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</si>
  <si>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</si>
  <si>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</si>
  <si>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</si>
  <si>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</si>
  <si>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</si>
  <si>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</si>
  <si>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</si>
  <si>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</si>
  <si>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</si>
  <si>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</si>
  <si>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</si>
  <si>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</si>
  <si>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</si>
  <si>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</si>
  <si>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</si>
  <si>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</si>
  <si>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</si>
  <si>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</si>
  <si>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</si>
  <si>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</si>
  <si>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</si>
  <si>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</si>
  <si>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</si>
  <si>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</si>
  <si>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</si>
  <si>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</si>
  <si>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</si>
  <si>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</si>
  <si>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</si>
  <si>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</si>
  <si>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</si>
  <si>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</si>
  <si>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</si>
  <si>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</si>
  <si>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</si>
  <si>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</si>
  <si>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</si>
  <si>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</si>
  <si>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</si>
  <si>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</si>
  <si>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</si>
  <si>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</si>
  <si>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</si>
  <si>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</si>
  <si>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</si>
  <si>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</si>
  <si>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</si>
  <si>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</si>
  <si>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</si>
  <si>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</si>
  <si>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</si>
  <si>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</si>
  <si>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</si>
  <si>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</si>
  <si>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</si>
  <si>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</si>
  <si>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</si>
  <si>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</si>
  <si>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</si>
  <si>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</si>
  <si>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</si>
  <si>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</si>
  <si>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</si>
  <si>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</si>
  <si>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</si>
  <si>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</si>
  <si>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</si>
  <si>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</si>
  <si>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</si>
  <si>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</si>
  <si>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</si>
  <si>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</si>
  <si>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</si>
  <si>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</si>
  <si>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</si>
  <si>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</si>
  <si>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</si>
  <si>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</si>
  <si>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</si>
  <si>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</si>
  <si>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</si>
  <si>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</si>
  <si>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</si>
  <si>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</si>
  <si>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</si>
  <si>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</si>
  <si>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</si>
  <si>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</si>
  <si>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</si>
  <si>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</si>
  <si>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</si>
  <si>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</si>
  <si>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</si>
  <si>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</si>
  <si>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</si>
  <si>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</si>
  <si>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</si>
  <si>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</si>
  <si>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</si>
  <si>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</si>
  <si>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</si>
  <si>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</si>
  <si>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</si>
  <si>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</si>
  <si>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</si>
  <si>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</si>
  <si>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</si>
  <si>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</si>
  <si>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</si>
  <si>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</si>
  <si>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</si>
  <si>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</si>
  <si>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</si>
  <si>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</si>
  <si>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</si>
  <si>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</si>
  <si>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</si>
  <si>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</si>
  <si>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</si>
  <si>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</si>
  <si>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</si>
  <si>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</si>
  <si>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</si>
  <si>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</si>
  <si>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</si>
  <si>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</si>
  <si>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</si>
  <si>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</si>
  <si>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</si>
  <si>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</si>
  <si>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</si>
  <si>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</si>
  <si>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</si>
  <si>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</si>
  <si>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</si>
  <si>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</si>
  <si>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</si>
  <si>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</si>
  <si>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</si>
  <si>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</si>
  <si>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</si>
  <si>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</si>
  <si>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</si>
  <si>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</si>
  <si>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</si>
  <si>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</si>
  <si>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</si>
  <si>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</si>
  <si>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</si>
  <si>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</si>
  <si>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</si>
  <si>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</si>
  <si>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</si>
  <si>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</si>
  <si>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</si>
  <si>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</si>
  <si>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</si>
  <si>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</si>
  <si>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</si>
  <si>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</si>
  <si>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</si>
  <si>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</si>
  <si>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</si>
  <si>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</si>
  <si>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</si>
  <si>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</si>
  <si>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</si>
  <si>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</si>
  <si>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</si>
  <si>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</si>
  <si>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</si>
  <si>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</si>
  <si>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</si>
  <si>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</si>
  <si>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</si>
  <si>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</si>
  <si>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</si>
  <si>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</si>
  <si>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</si>
  <si>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</si>
  <si>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</si>
  <si>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</si>
  <si>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</si>
  <si>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</si>
  <si>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</si>
  <si>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</si>
  <si>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</si>
  <si>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</si>
  <si>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</si>
  <si>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</si>
  <si>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</si>
  <si>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</si>
  <si>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</si>
  <si>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</si>
  <si>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</si>
  <si>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</si>
  <si>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</si>
  <si>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</si>
  <si>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</si>
  <si>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</si>
  <si>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</si>
  <si>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</si>
  <si>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</si>
  <si>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</si>
  <si>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</si>
  <si>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</si>
  <si>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</si>
  <si>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</si>
  <si>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</si>
  <si>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</si>
  <si>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</si>
  <si>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</si>
  <si>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</si>
  <si>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</si>
  <si>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</si>
  <si>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</si>
  <si>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</si>
  <si>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</si>
  <si>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</si>
  <si>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</si>
  <si>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</si>
  <si>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</si>
  <si>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</si>
  <si>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</si>
  <si>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</si>
  <si>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</si>
  <si>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</si>
  <si>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</si>
  <si>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</si>
  <si>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</si>
  <si>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</si>
  <si>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</si>
  <si>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</si>
  <si>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</si>
  <si>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</si>
  <si>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</si>
  <si>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</si>
  <si>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</si>
  <si>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</si>
  <si>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</si>
  <si>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</si>
  <si>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</si>
  <si>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</si>
  <si>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</si>
  <si>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</si>
  <si>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</si>
  <si>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</si>
  <si>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</si>
  <si>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</si>
  <si>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</si>
  <si>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</si>
  <si>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</si>
  <si>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</si>
  <si>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</si>
  <si>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</si>
  <si>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</si>
  <si>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</si>
  <si>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</si>
  <si>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</si>
  <si>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</si>
  <si>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</si>
  <si>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</si>
  <si>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</si>
  <si>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</si>
  <si>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</si>
  <si>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</si>
  <si>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</si>
  <si>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</si>
  <si>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</si>
  <si>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</si>
  <si>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</si>
  <si>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</si>
  <si>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</si>
  <si>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</si>
  <si>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</si>
  <si>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</si>
  <si>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</si>
  <si>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</si>
  <si>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</si>
  <si>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</si>
  <si>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</si>
  <si>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</si>
  <si>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</si>
  <si>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</si>
  <si>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</si>
  <si>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</si>
  <si>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</si>
  <si>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</si>
  <si>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</si>
  <si>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</si>
  <si>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</si>
  <si>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</si>
  <si>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</si>
  <si>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</si>
  <si>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</si>
  <si>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</si>
  <si>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</si>
  <si>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</si>
  <si>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</si>
  <si>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</si>
  <si>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</si>
  <si>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</si>
  <si>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</si>
  <si>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</si>
  <si>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</si>
  <si>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</si>
  <si>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</si>
  <si>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</si>
  <si>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</si>
  <si>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</si>
  <si>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</si>
  <si>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</si>
  <si>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</si>
  <si>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</si>
  <si>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</si>
  <si>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</si>
  <si>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</si>
  <si>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</si>
  <si>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</si>
  <si>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</si>
  <si>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</si>
  <si>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</si>
  <si>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</si>
  <si>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</si>
  <si>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</si>
  <si>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</si>
  <si>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</si>
  <si>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</si>
  <si>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</si>
  <si>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</si>
  <si>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</si>
  <si>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</si>
  <si>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</si>
  <si>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</si>
  <si>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</si>
  <si>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</si>
  <si>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</si>
  <si>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</si>
  <si>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</si>
  <si>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</si>
  <si>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</si>
  <si>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</si>
  <si>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</si>
  <si>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</si>
  <si>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</si>
  <si>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</si>
  <si>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</si>
  <si>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</si>
  <si>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</si>
  <si>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</si>
  <si>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</si>
  <si>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</si>
  <si>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</si>
  <si>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</si>
  <si>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</si>
  <si>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</si>
  <si>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</si>
  <si>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</si>
  <si>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</si>
  <si>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</si>
  <si>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</si>
  <si>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</si>
  <si>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</si>
  <si>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</si>
  <si>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</si>
  <si>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</si>
  <si>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</si>
  <si>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</si>
  <si>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</si>
  <si>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</si>
  <si>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</si>
  <si>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</si>
  <si>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</si>
  <si>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</si>
  <si>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</si>
  <si>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</si>
  <si>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</si>
  <si>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</si>
  <si>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</si>
  <si>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</si>
  <si>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</si>
  <si>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</si>
  <si>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</si>
  <si>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</si>
  <si>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</si>
  <si>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</si>
  <si>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</si>
  <si>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</si>
  <si>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</si>
  <si>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</si>
  <si>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</si>
  <si>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</si>
  <si>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</si>
  <si>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</si>
  <si>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</si>
  <si>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</si>
  <si>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</si>
  <si>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</si>
  <si>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</si>
  <si>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</si>
  <si>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</si>
  <si>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</si>
  <si>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</si>
  <si>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</si>
  <si>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</si>
  <si>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</si>
  <si>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</si>
  <si>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</si>
  <si>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</si>
  <si>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</si>
  <si>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</si>
  <si>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</si>
  <si>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</si>
  <si>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</si>
  <si>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</si>
  <si>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</si>
  <si>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</si>
  <si>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</si>
  <si>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</si>
  <si>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</si>
  <si>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</si>
  <si>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</si>
  <si>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</si>
  <si>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</si>
  <si>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</si>
  <si>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</si>
  <si>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</si>
  <si>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</si>
  <si>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</si>
  <si>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</si>
  <si>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</si>
  <si>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</si>
  <si>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</si>
  <si>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</si>
  <si>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</si>
  <si>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</si>
  <si>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</si>
  <si>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</si>
  <si>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</si>
  <si>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</si>
  <si>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</si>
  <si>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</si>
  <si>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</si>
  <si>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</si>
  <si>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</si>
  <si>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</si>
  <si>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</si>
  <si>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</si>
  <si>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</si>
  <si>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</si>
  <si>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</si>
  <si>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</si>
  <si>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</si>
  <si>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</si>
  <si>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</si>
  <si>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</si>
  <si>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</si>
  <si>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</si>
  <si>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</si>
  <si>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</si>
  <si>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</si>
  <si>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</si>
  <si>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</si>
  <si>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</si>
  <si>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</si>
  <si>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</si>
  <si>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</si>
  <si>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</si>
  <si>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</si>
  <si>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</si>
  <si>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</si>
  <si>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</si>
  <si>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</si>
  <si>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</si>
  <si>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</si>
  <si>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</si>
  <si>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</si>
  <si>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</si>
  <si>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</si>
  <si>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</si>
  <si>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</si>
  <si>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</si>
  <si>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</si>
  <si>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</si>
  <si>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</si>
  <si>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</si>
  <si>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</si>
  <si>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</si>
  <si>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</si>
  <si>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</si>
  <si>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</si>
  <si>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</si>
  <si>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</si>
  <si>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</si>
  <si>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</si>
  <si>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</si>
  <si>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</si>
  <si>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</si>
  <si>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</si>
  <si>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</si>
  <si>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</si>
  <si>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</si>
  <si>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</si>
  <si>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</si>
  <si>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</si>
  <si>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</si>
  <si>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</si>
  <si>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</si>
  <si>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</si>
  <si>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</si>
  <si>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</si>
  <si>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</si>
  <si>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</si>
  <si>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</si>
  <si>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</si>
  <si>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</si>
  <si>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</si>
  <si>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</si>
  <si>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</si>
  <si>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</si>
  <si>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</si>
  <si>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</si>
  <si>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</si>
  <si>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</si>
  <si>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</si>
  <si>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</si>
  <si>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</si>
  <si>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</si>
  <si>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</si>
  <si>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</si>
  <si>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</si>
  <si>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</si>
  <si>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</si>
  <si>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</si>
  <si>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</si>
  <si>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</si>
  <si>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</si>
  <si>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</si>
  <si>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</si>
  <si>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</si>
  <si>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</si>
  <si>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</si>
  <si>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</si>
  <si>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</si>
  <si>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</si>
  <si>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</si>
  <si>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</si>
  <si>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</si>
  <si>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</si>
  <si>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</si>
  <si>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</si>
  <si>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</si>
  <si>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</si>
  <si>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</si>
  <si>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</si>
  <si>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</si>
  <si>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</si>
  <si>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</si>
  <si>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</si>
  <si>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</si>
  <si>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</si>
  <si>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</si>
  <si>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</si>
  <si>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</si>
  <si>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</si>
  <si>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</si>
  <si>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</si>
  <si>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</si>
  <si>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</si>
  <si>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</si>
  <si>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</si>
  <si>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</si>
  <si>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</si>
  <si>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</si>
  <si>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</si>
  <si>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</si>
  <si>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</si>
  <si>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</si>
  <si>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</si>
  <si>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</si>
  <si>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</si>
  <si>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</si>
  <si>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</si>
  <si>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</si>
  <si>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</si>
  <si>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</si>
  <si>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</si>
  <si>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</si>
  <si>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</si>
  <si>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</si>
  <si>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</si>
  <si>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</si>
  <si>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</si>
  <si>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</si>
  <si>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</si>
  <si>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</si>
  <si>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</si>
  <si>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</si>
  <si>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</si>
  <si>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</si>
  <si>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</si>
  <si>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</si>
  <si>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</si>
  <si>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</si>
  <si>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</si>
  <si>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</si>
  <si>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</si>
  <si>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</si>
  <si>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</si>
  <si>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</si>
  <si>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</si>
  <si>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</si>
  <si>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</si>
  <si>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</si>
  <si>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</si>
  <si>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</si>
  <si>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</si>
  <si>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</si>
  <si>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</si>
  <si>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</si>
  <si>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</si>
  <si>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</si>
  <si>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</si>
  <si>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</si>
  <si>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</si>
  <si>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</si>
  <si>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</si>
  <si>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</si>
  <si>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</si>
  <si>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</si>
  <si>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</si>
  <si>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</si>
  <si>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</si>
  <si>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</si>
  <si>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</si>
  <si>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</si>
  <si>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</si>
  <si>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</si>
  <si>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</si>
  <si>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</si>
  <si>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</si>
  <si>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</si>
  <si>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</si>
  <si>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</si>
  <si>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</si>
  <si>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</si>
  <si>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</si>
  <si>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</si>
  <si>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</si>
  <si>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</si>
  <si>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</si>
  <si>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</si>
  <si>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</si>
  <si>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</si>
  <si>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</si>
  <si>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</si>
  <si>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</si>
  <si>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</si>
  <si>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</si>
  <si>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</si>
  <si>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</si>
  <si>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</si>
  <si>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</si>
  <si>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</si>
  <si>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</si>
  <si>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</si>
  <si>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</si>
  <si>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</si>
  <si>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</si>
  <si>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</si>
  <si>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</si>
  <si>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</si>
  <si>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</si>
  <si>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</si>
  <si>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</si>
  <si>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</si>
  <si>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</si>
  <si>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</si>
  <si>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</si>
  <si>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</si>
  <si>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</si>
  <si>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</si>
  <si>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</si>
  <si>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</si>
  <si>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</si>
  <si>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</si>
  <si>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</si>
  <si>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</si>
  <si>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</si>
  <si>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</si>
  <si>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</si>
  <si>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</si>
  <si>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</si>
  <si>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</si>
  <si>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</si>
  <si>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</si>
  <si>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</si>
  <si>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</si>
  <si>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</si>
  <si>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</si>
  <si>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</si>
  <si>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</si>
  <si>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</si>
  <si>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</si>
  <si>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</si>
  <si>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</si>
  <si>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</si>
  <si>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</si>
  <si>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</si>
  <si>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</si>
  <si>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</si>
  <si>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</si>
  <si>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</si>
  <si>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</si>
  <si>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</si>
  <si>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</si>
  <si>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</si>
  <si>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</si>
  <si>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</si>
  <si>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</si>
  <si>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</si>
  <si>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</si>
  <si>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</si>
  <si>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</si>
  <si>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</si>
  <si>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</si>
  <si>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</si>
  <si>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</si>
  <si>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</si>
  <si>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</si>
  <si>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</si>
  <si>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</si>
  <si>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</si>
  <si>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</si>
  <si>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</si>
  <si>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</si>
  <si>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</si>
  <si>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</si>
  <si>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</si>
  <si>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</si>
  <si>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</si>
  <si>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</si>
  <si>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</si>
  <si>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</si>
  <si>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</si>
  <si>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</si>
  <si>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</si>
  <si>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</si>
  <si>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</si>
  <si>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</si>
  <si>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</si>
  <si>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</si>
  <si>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</si>
  <si>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</si>
  <si>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</si>
  <si>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</si>
  <si>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</si>
  <si>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</si>
  <si>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</si>
  <si>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</si>
  <si>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</si>
  <si>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</si>
  <si>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</si>
  <si>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</si>
  <si>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</si>
  <si>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</si>
  <si>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</si>
  <si>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</si>
  <si>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</si>
  <si>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</si>
  <si>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</si>
  <si>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</si>
  <si>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</si>
  <si>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</si>
  <si>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</si>
  <si>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</si>
  <si>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</si>
  <si>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</si>
  <si>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</si>
  <si>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</si>
  <si>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</si>
  <si>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</si>
  <si>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</si>
  <si>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</si>
  <si>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</si>
  <si>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</si>
  <si>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</si>
  <si>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</si>
  <si>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</si>
  <si>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</si>
  <si>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</si>
  <si>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</si>
  <si>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</si>
  <si>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</si>
  <si>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</si>
  <si>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</si>
  <si>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</si>
  <si>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</si>
  <si>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</si>
  <si>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</si>
  <si>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</si>
  <si>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</si>
  <si>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</si>
  <si>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</si>
  <si>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</si>
  <si>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</si>
  <si>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</si>
  <si>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</si>
  <si>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</si>
  <si>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</si>
  <si>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</si>
  <si>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</si>
  <si>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</si>
  <si>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</si>
  <si>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</si>
  <si>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</si>
  <si>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</si>
  <si>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</si>
  <si>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</si>
  <si>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</si>
  <si>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</si>
  <si>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</si>
  <si>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</si>
  <si>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</si>
  <si>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</si>
  <si>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</si>
  <si>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</si>
  <si>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</si>
  <si>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</si>
  <si>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</si>
  <si>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</si>
  <si>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</si>
  <si>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</si>
  <si>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</si>
  <si>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</si>
  <si>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</si>
  <si>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</si>
  <si>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</si>
  <si>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</si>
  <si>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</si>
  <si>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</si>
  <si>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</si>
  <si>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</si>
  <si>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</si>
  <si>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</si>
  <si>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</si>
  <si>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</si>
  <si>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</si>
  <si>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</si>
  <si>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</si>
  <si>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</si>
  <si>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</si>
  <si>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</si>
  <si>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</si>
  <si>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</si>
  <si>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</si>
  <si>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</si>
  <si>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</si>
  <si>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</si>
  <si>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</si>
  <si>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</si>
  <si>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</si>
  <si>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</si>
  <si>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</si>
  <si>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</si>
  <si>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</si>
  <si>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</si>
  <si>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</si>
  <si>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</si>
  <si>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</si>
  <si>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</si>
  <si>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</si>
  <si>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</si>
  <si>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</si>
  <si>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</si>
  <si>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</si>
  <si>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</si>
  <si>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</si>
  <si>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</si>
  <si>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</si>
  <si>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</si>
  <si>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</si>
  <si>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</si>
  <si>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</si>
  <si>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</si>
  <si>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</si>
  <si>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</si>
  <si>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</si>
  <si>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</si>
  <si>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</si>
  <si>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</si>
  <si>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</si>
  <si>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</si>
  <si>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</si>
  <si>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</si>
  <si>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</si>
  <si>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</si>
  <si>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</si>
  <si>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</si>
  <si>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</si>
  <si>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</si>
  <si>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</si>
  <si>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</si>
  <si>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</si>
  <si>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</si>
  <si>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</si>
  <si>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</si>
  <si>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</si>
  <si>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</si>
  <si>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</si>
  <si>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</si>
  <si>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</si>
  <si>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</si>
  <si>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</si>
  <si>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</si>
  <si>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</si>
  <si>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</si>
  <si>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</si>
  <si>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</si>
  <si>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</si>
  <si>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</si>
  <si>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</si>
  <si>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</si>
  <si>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</si>
  <si>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</si>
  <si>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</si>
  <si>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</si>
  <si>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</si>
  <si>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</si>
  <si>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</si>
  <si>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</si>
  <si>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</si>
  <si>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</si>
  <si>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</si>
  <si>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</si>
  <si>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</si>
  <si>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</si>
  <si>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</si>
  <si>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</si>
  <si>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</si>
  <si>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</si>
  <si>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</si>
  <si>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</si>
  <si>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</si>
  <si>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</si>
  <si>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</si>
  <si>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</si>
  <si>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</si>
  <si>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</si>
  <si>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</si>
  <si>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</si>
  <si>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</si>
  <si>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</si>
  <si>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</si>
  <si>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</si>
  <si>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</si>
  <si>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</si>
  <si>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</si>
  <si>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</si>
  <si>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</si>
  <si>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</si>
  <si>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</si>
  <si>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</si>
  <si>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</si>
  <si>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</si>
  <si>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</si>
  <si>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</si>
  <si>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</si>
  <si>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</si>
  <si>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</si>
  <si>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</si>
  <si>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</si>
  <si>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</si>
  <si>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</si>
  <si>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</si>
  <si>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</si>
  <si>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</si>
  <si>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</si>
  <si>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</si>
  <si>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</si>
  <si>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</si>
  <si>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</si>
  <si>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</si>
  <si>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</si>
  <si>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</si>
  <si>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</si>
  <si>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</si>
  <si>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</si>
  <si>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</si>
  <si>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</si>
  <si>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</si>
  <si>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</si>
  <si>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</si>
  <si>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</si>
  <si>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</si>
  <si>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</si>
  <si>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</si>
  <si>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</si>
  <si>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</si>
  <si>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</si>
  <si>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</si>
  <si>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</si>
  <si>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</si>
  <si>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</si>
  <si>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</si>
  <si>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</si>
  <si>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</si>
  <si>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</si>
  <si>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</si>
  <si>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</si>
  <si>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</si>
  <si>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</si>
  <si>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</si>
  <si>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</si>
  <si>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</si>
  <si>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</si>
  <si>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</si>
  <si>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</si>
  <si>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</si>
  <si>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</si>
  <si>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</si>
  <si>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</si>
  <si>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</si>
  <si>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</si>
  <si>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</si>
  <si>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</si>
  <si>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</si>
  <si>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</si>
  <si>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</si>
  <si>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</si>
  <si>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</si>
  <si>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</si>
  <si>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</si>
  <si>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</si>
  <si>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</si>
  <si>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</si>
  <si>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</si>
  <si>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</si>
  <si>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</si>
  <si>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</si>
  <si>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</si>
  <si>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</si>
  <si>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</si>
  <si>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</si>
  <si>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</si>
  <si>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</si>
  <si>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</si>
  <si>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</si>
  <si>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</si>
  <si>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</si>
  <si>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</si>
  <si>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</si>
  <si>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</si>
  <si>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</si>
  <si>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</si>
  <si>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</si>
  <si>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</si>
  <si>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</si>
  <si>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</si>
  <si>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</si>
  <si>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</si>
  <si>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</si>
  <si>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</si>
  <si>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</si>
  <si>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</si>
  <si>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</si>
  <si>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</si>
  <si>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</si>
  <si>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</si>
  <si>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</si>
  <si>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</si>
  <si>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</si>
  <si>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</si>
  <si>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</si>
  <si>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</si>
  <si>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</si>
  <si>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</si>
  <si>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</si>
  <si>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</si>
  <si>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</si>
  <si>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</si>
  <si>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</si>
  <si>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</si>
  <si>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</si>
  <si>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</si>
  <si>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</si>
  <si>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</si>
  <si>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</si>
  <si>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</si>
  <si>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</si>
  <si>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</si>
  <si>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</si>
  <si>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</si>
  <si>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</si>
  <si>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</si>
  <si>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</si>
  <si>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</si>
  <si>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</si>
  <si>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</si>
  <si>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</si>
  <si>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</si>
  <si>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</si>
  <si>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</si>
  <si>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</si>
  <si>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</si>
  <si>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</si>
  <si>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</si>
  <si>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</si>
  <si>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</si>
  <si>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</si>
  <si>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</si>
  <si>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</si>
  <si>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</si>
  <si>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</si>
  <si>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</si>
  <si>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</si>
  <si>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</si>
  <si>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</si>
  <si>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</si>
  <si>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</si>
  <si>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</si>
  <si>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</si>
  <si>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</si>
  <si>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</si>
  <si>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</si>
  <si>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</si>
  <si>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</si>
  <si>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</si>
  <si>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</si>
  <si>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</si>
  <si>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</si>
  <si>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</si>
  <si>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</si>
  <si>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</si>
  <si>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</si>
  <si>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</si>
  <si>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</si>
  <si>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</si>
  <si>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</si>
  <si>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</si>
  <si>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</si>
  <si>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</si>
  <si>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</si>
  <si>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</si>
  <si>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</si>
  <si>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</si>
  <si>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</si>
  <si>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</si>
  <si>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</si>
  <si>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</si>
  <si>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</si>
  <si>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</si>
  <si>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</si>
  <si>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</si>
  <si>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</si>
  <si>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</si>
  <si>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</si>
  <si>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</si>
  <si>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</si>
  <si>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</si>
  <si>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</si>
  <si>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</si>
  <si>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</si>
  <si>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</si>
  <si>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</si>
  <si>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</si>
  <si>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</si>
  <si>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</si>
  <si>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</si>
  <si>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</si>
  <si>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</si>
  <si>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</si>
  <si>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</si>
  <si>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</si>
  <si>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</si>
  <si>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</si>
  <si>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</si>
  <si>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</si>
  <si>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</si>
  <si>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</si>
  <si>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</si>
  <si>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</si>
  <si>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</si>
  <si>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</si>
  <si>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</si>
  <si>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</si>
  <si>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</si>
  <si>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</si>
  <si>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</si>
  <si>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</si>
  <si>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</si>
  <si>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</si>
  <si>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</si>
  <si>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</si>
  <si>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</si>
  <si>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</si>
  <si>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</si>
  <si>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</si>
  <si>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</si>
  <si>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</si>
  <si>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</si>
  <si>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</si>
  <si>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</si>
  <si>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</si>
  <si>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</si>
  <si>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</si>
  <si>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</si>
  <si>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</si>
  <si>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</si>
  <si>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</si>
  <si>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</si>
  <si>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</si>
  <si>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</si>
  <si>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</si>
  <si>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</si>
  <si>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</si>
  <si>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</si>
  <si>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</si>
  <si>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</si>
  <si>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</si>
  <si>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</si>
  <si>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</si>
  <si>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</si>
  <si>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</si>
  <si>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</si>
  <si>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</si>
  <si>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</si>
  <si>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</si>
  <si>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</si>
  <si>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</si>
  <si>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</si>
  <si>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</si>
  <si>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</si>
  <si>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</si>
  <si>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</si>
  <si>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</si>
  <si>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</si>
  <si>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</si>
  <si>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</si>
  <si>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</si>
  <si>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</si>
  <si>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</si>
  <si>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</si>
  <si>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</si>
  <si>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</si>
  <si>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</si>
  <si>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</si>
  <si>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</si>
  <si>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</si>
  <si>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</si>
  <si>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</si>
  <si>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</si>
  <si>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</si>
  <si>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</si>
  <si>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</si>
  <si>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</si>
  <si>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</si>
  <si>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</si>
  <si>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</si>
  <si>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</si>
  <si>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</si>
  <si>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</si>
  <si>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</si>
  <si>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</si>
  <si>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</si>
  <si>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</si>
  <si>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</si>
  <si>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</si>
  <si>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</si>
  <si>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</si>
  <si>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</si>
  <si>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</si>
  <si>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</si>
  <si>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</si>
  <si>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</si>
  <si>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</si>
  <si>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</si>
  <si>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</si>
  <si>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</si>
  <si>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</si>
  <si>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</si>
  <si>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</si>
  <si>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</si>
  <si>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</si>
  <si>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</si>
  <si>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</si>
  <si>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</si>
  <si>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</si>
  <si>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</si>
  <si>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</si>
  <si>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</si>
  <si>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</si>
  <si>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</si>
  <si>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</si>
  <si>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</si>
  <si>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</si>
  <si>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</si>
  <si>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</si>
  <si>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</si>
  <si>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</si>
  <si>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</si>
  <si>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</si>
  <si>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</si>
  <si>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</si>
  <si>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</si>
  <si>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</si>
  <si>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</si>
  <si>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</si>
  <si>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</si>
  <si>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</si>
  <si>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</si>
  <si>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</si>
  <si>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</si>
  <si>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</si>
  <si>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</si>
  <si>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</si>
  <si>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</si>
  <si>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</si>
  <si>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</si>
  <si>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</si>
  <si>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</si>
  <si>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</si>
  <si>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</si>
  <si>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</si>
  <si>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</si>
  <si>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</si>
  <si>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</si>
  <si>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</si>
  <si>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</si>
  <si>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</si>
  <si>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</si>
  <si>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</si>
  <si>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</si>
  <si>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</si>
  <si>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</si>
  <si>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</si>
  <si>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</si>
  <si>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</si>
  <si>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</si>
  <si>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</si>
  <si>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</si>
  <si>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</si>
  <si>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</si>
  <si>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</si>
  <si>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</si>
  <si>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</si>
  <si>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</si>
  <si>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</si>
  <si>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</si>
  <si>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</si>
  <si>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</si>
  <si>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</si>
  <si>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</si>
  <si>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</si>
  <si>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</si>
  <si>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</si>
  <si>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</si>
  <si>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</si>
  <si>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</si>
  <si>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</si>
  <si>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</si>
  <si>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</si>
  <si>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</si>
  <si>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</si>
  <si>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</si>
  <si>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</si>
  <si>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</si>
  <si>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</si>
  <si>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</si>
  <si>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</si>
  <si>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</si>
  <si>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</si>
  <si>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</si>
  <si>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</si>
  <si>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</si>
  <si>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</si>
  <si>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</si>
  <si>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</si>
  <si>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</si>
  <si>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</si>
  <si>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</si>
  <si>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</si>
  <si>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</si>
  <si>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</si>
  <si>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</si>
  <si>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</si>
  <si>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</si>
  <si>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</si>
  <si>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</si>
  <si>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</si>
  <si>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</si>
  <si>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</si>
  <si>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</si>
  <si>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</si>
  <si>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</si>
  <si>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</si>
  <si>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</si>
  <si>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</si>
  <si>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</si>
  <si>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</si>
  <si>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</si>
  <si>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</si>
  <si>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</si>
  <si>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</si>
  <si>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</si>
  <si>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</si>
  <si>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</si>
  <si>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</si>
  <si>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</si>
  <si>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</si>
  <si>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</si>
  <si>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</si>
  <si>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</si>
  <si>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</si>
  <si>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</si>
  <si>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</si>
  <si>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</si>
  <si>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</si>
  <si>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</si>
  <si>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</si>
  <si>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</si>
  <si>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</si>
  <si>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</si>
  <si>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</si>
  <si>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</si>
  <si>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</si>
  <si>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</si>
  <si>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</si>
  <si>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</si>
  <si>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</si>
  <si>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</si>
  <si>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</si>
  <si>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</si>
  <si>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</si>
  <si>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</si>
  <si>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</si>
  <si>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</si>
  <si>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</si>
  <si>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</si>
  <si>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</si>
  <si>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</si>
  <si>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</si>
  <si>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</si>
  <si>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</si>
  <si>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</si>
  <si>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</si>
  <si>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</si>
  <si>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</si>
  <si>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</si>
  <si>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</si>
  <si>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</si>
  <si>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</si>
  <si>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</si>
  <si>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</si>
  <si>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</si>
  <si>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</si>
  <si>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</si>
  <si>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</si>
  <si>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</si>
  <si>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</si>
  <si>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</si>
  <si>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</si>
  <si>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</si>
  <si>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</si>
  <si>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</si>
  <si>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</si>
  <si>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</si>
  <si>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</si>
  <si>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</si>
  <si>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</si>
  <si>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</si>
  <si>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</si>
  <si>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</si>
  <si>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</si>
  <si>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</si>
  <si>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</si>
  <si>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</si>
  <si>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</si>
  <si>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</si>
  <si>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</si>
  <si>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</si>
  <si>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</si>
  <si>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</si>
  <si>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</si>
  <si>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</si>
  <si>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</si>
  <si>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</si>
  <si>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</si>
  <si>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</si>
  <si>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</si>
  <si>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</si>
  <si>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</si>
  <si>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</si>
  <si>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</si>
  <si>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</si>
  <si>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</si>
  <si>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</si>
  <si>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</si>
  <si>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</si>
  <si>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</si>
  <si>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</si>
  <si>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</si>
  <si>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</si>
  <si>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</si>
  <si>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</si>
  <si>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</si>
  <si>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</si>
  <si>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</si>
  <si>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</si>
  <si>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</si>
  <si>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</si>
  <si>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</si>
  <si>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</si>
  <si>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</si>
  <si>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</si>
  <si>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</si>
  <si>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</si>
  <si>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</si>
  <si>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</si>
  <si>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</si>
  <si>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</si>
  <si>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</si>
  <si>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</si>
  <si>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</si>
  <si>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</si>
  <si>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</si>
  <si>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</si>
  <si>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</si>
  <si>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</si>
  <si>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</si>
  <si>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</si>
  <si>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</si>
  <si>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</si>
  <si>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</si>
  <si>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</si>
  <si>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</si>
  <si>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</si>
  <si>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</si>
  <si>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</si>
  <si>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</si>
  <si>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</si>
  <si>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</si>
  <si>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</si>
  <si>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</si>
  <si>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</si>
  <si>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</si>
  <si>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</si>
  <si>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</si>
  <si>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</si>
  <si>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</si>
  <si>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</si>
  <si>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</si>
  <si>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</si>
  <si>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</si>
  <si>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</si>
  <si>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</si>
  <si>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</si>
  <si>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</si>
  <si>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</si>
  <si>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</si>
  <si>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</si>
  <si>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</si>
  <si>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</si>
  <si>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</si>
  <si>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</si>
  <si>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</si>
  <si>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</si>
  <si>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</si>
  <si>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</si>
  <si>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</si>
  <si>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</si>
  <si>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</si>
  <si>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</si>
  <si>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</si>
  <si>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</si>
  <si>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</si>
  <si>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</si>
  <si>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</si>
  <si>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</si>
  <si>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</si>
  <si>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</si>
  <si>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</si>
  <si>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</si>
  <si>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</si>
  <si>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</si>
  <si>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</si>
  <si>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</si>
  <si>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</si>
  <si>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</si>
  <si>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</si>
  <si>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</si>
  <si>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</si>
  <si>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</si>
  <si>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</si>
  <si>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</si>
  <si>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</si>
  <si>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</si>
  <si>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</si>
  <si>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</si>
  <si>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</si>
  <si>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</si>
  <si>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</si>
  <si>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</si>
  <si>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</si>
  <si>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</si>
  <si>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</si>
  <si>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</si>
  <si>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</si>
  <si>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</si>
  <si>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</si>
  <si>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</si>
  <si>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</si>
  <si>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</si>
  <si>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</si>
  <si>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</si>
  <si>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</si>
  <si>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</si>
  <si>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</si>
  <si>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</si>
  <si>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</si>
  <si>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</si>
  <si>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</si>
  <si>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</si>
  <si>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</si>
  <si>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</si>
  <si>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</si>
  <si>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</si>
  <si>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</si>
  <si>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</si>
  <si>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</si>
  <si>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</si>
  <si>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</si>
  <si>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</si>
  <si>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</si>
  <si>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</si>
  <si>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</si>
  <si>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</si>
  <si>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</si>
  <si>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</si>
  <si>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</si>
  <si>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</si>
  <si>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</si>
  <si>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</si>
  <si>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</si>
  <si>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</si>
  <si>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</si>
  <si>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</si>
  <si>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</si>
  <si>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</si>
  <si>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</si>
  <si>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</si>
  <si>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</si>
  <si>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</si>
  <si>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</si>
  <si>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</si>
  <si>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</si>
  <si>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</si>
  <si>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</si>
  <si>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</si>
  <si>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</si>
  <si>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</si>
  <si>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</si>
  <si>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</si>
  <si>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</si>
  <si>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</si>
  <si>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</si>
  <si>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</si>
  <si>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</si>
  <si>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</si>
  <si>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</si>
  <si>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</si>
  <si>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</si>
  <si>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</si>
  <si>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</si>
  <si>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</si>
  <si>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</si>
  <si>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</si>
  <si>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</si>
  <si>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</si>
  <si>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</si>
  <si>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</si>
  <si>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</si>
  <si>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</si>
  <si>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</si>
  <si>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</si>
  <si>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</si>
  <si>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</si>
  <si>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</si>
  <si>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</si>
  <si>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</si>
  <si>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</si>
  <si>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</si>
  <si>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</si>
  <si>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</si>
  <si>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</si>
  <si>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</si>
  <si>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</si>
  <si>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</si>
  <si>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</si>
  <si>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</si>
  <si>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</si>
  <si>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</si>
  <si>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</si>
  <si>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</si>
  <si>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</si>
  <si>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</si>
  <si>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</si>
  <si>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</si>
  <si>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</si>
  <si>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</si>
  <si>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</si>
  <si>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</si>
  <si>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</si>
  <si>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</si>
  <si>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</si>
  <si>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</si>
  <si>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</si>
  <si>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</si>
  <si>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</si>
  <si>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</si>
  <si>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</si>
  <si>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</si>
  <si>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</si>
  <si>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</si>
  <si>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</si>
  <si>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</si>
  <si>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</si>
  <si>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</si>
  <si>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</si>
  <si>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</si>
  <si>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</si>
  <si>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</si>
  <si>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</si>
  <si>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</si>
  <si>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</si>
  <si>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</si>
  <si>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</si>
  <si>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</si>
  <si>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</si>
  <si>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</si>
  <si>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</si>
  <si>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</si>
  <si>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</si>
  <si>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</si>
  <si>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</si>
  <si>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</si>
  <si>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</si>
  <si>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</si>
  <si>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</si>
  <si>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</si>
  <si>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</si>
  <si>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</si>
  <si>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</si>
  <si>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</si>
  <si>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</si>
  <si>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</si>
  <si>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</si>
  <si>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</si>
  <si>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</si>
  <si>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</si>
  <si>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</si>
  <si>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</si>
  <si>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</si>
  <si>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</si>
  <si>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</si>
  <si>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</si>
  <si>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</si>
  <si>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</si>
  <si>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</si>
  <si>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</si>
  <si>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</si>
  <si>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</si>
  <si>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</si>
  <si>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</si>
  <si>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</si>
  <si>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</si>
  <si>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</si>
  <si>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</si>
  <si>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</si>
  <si>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</si>
  <si>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</si>
  <si>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</si>
  <si>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</si>
  <si>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</si>
  <si>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</si>
  <si>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</si>
  <si>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</si>
  <si>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</si>
  <si>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</si>
  <si>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</si>
  <si>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</si>
  <si>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</si>
  <si>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</si>
  <si>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</si>
  <si>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</si>
  <si>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</si>
  <si>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</si>
  <si>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</si>
  <si>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</si>
  <si>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</si>
  <si>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</si>
  <si>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</si>
  <si>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</si>
  <si>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</si>
  <si>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</si>
  <si>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</si>
  <si>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</si>
  <si>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</si>
  <si>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</si>
  <si>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</si>
  <si>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</si>
  <si>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</si>
  <si>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</si>
  <si>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</si>
  <si>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</si>
  <si>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</si>
  <si>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</si>
  <si>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</si>
  <si>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</si>
  <si>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</si>
  <si>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</si>
  <si>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</si>
  <si>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</si>
  <si>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</si>
  <si>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</si>
  <si>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</si>
  <si>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</si>
  <si>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</si>
  <si>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</si>
  <si>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</si>
  <si>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</si>
  <si>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</si>
  <si>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</si>
  <si>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</si>
  <si>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</si>
  <si>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</si>
  <si>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</si>
  <si>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</si>
  <si>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</si>
  <si>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</si>
  <si>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</si>
  <si>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</si>
  <si>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</si>
  <si>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</si>
  <si>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</si>
  <si>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</si>
  <si>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</si>
  <si>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</si>
  <si>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</si>
  <si>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</si>
  <si>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</si>
  <si>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</si>
  <si>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</si>
  <si>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</si>
  <si>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</si>
  <si>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</si>
  <si>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</si>
  <si>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</si>
  <si>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</si>
  <si>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</si>
  <si>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</si>
  <si>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</si>
  <si>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</si>
  <si>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</si>
  <si>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</si>
  <si>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</si>
  <si>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</si>
  <si>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</si>
  <si>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</si>
  <si>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</si>
  <si>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</si>
  <si>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</si>
  <si>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</si>
  <si>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</si>
  <si>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</si>
  <si>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</si>
  <si>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</si>
  <si>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</si>
  <si>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</si>
  <si>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</si>
  <si>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</si>
  <si>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</si>
  <si>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</si>
  <si>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</si>
  <si>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</si>
  <si>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</si>
  <si>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</si>
  <si>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</si>
  <si>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</si>
  <si>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</si>
  <si>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</si>
  <si>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</si>
  <si>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</si>
  <si>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</si>
  <si>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</si>
  <si>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</si>
  <si>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</si>
  <si>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</si>
  <si>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</si>
  <si>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</si>
  <si>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</si>
  <si>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</si>
  <si>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</si>
  <si>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</si>
  <si>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</si>
  <si>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</si>
  <si>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</si>
  <si>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</si>
  <si>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</si>
  <si>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</si>
  <si>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</si>
  <si>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</si>
  <si>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</si>
  <si>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</si>
  <si>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</si>
  <si>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</si>
  <si>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</si>
  <si>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</si>
  <si>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</si>
  <si>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</si>
  <si>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</si>
  <si>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</si>
  <si>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</si>
  <si>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</si>
  <si>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</si>
  <si>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</si>
  <si>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</si>
  <si>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</si>
  <si>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</si>
  <si>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</si>
  <si>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</si>
  <si>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</si>
  <si>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</si>
  <si>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</si>
  <si>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</si>
  <si>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</si>
  <si>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</si>
  <si>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</si>
  <si>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</si>
  <si>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</si>
  <si>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</si>
  <si>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</si>
  <si>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</si>
  <si>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</si>
  <si>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</si>
  <si>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</si>
  <si>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</si>
  <si>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</si>
  <si>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</si>
  <si>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</si>
  <si>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</si>
  <si>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</si>
  <si>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</si>
  <si>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</si>
  <si>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</si>
  <si>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</si>
  <si>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</si>
  <si>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</si>
  <si>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</si>
  <si>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</si>
  <si>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</si>
  <si>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</si>
  <si>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</si>
  <si>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</si>
  <si>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</si>
  <si>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</si>
  <si>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</si>
  <si>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</si>
  <si>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</si>
  <si>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</si>
  <si>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</si>
  <si>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</si>
  <si>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</si>
  <si>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</si>
  <si>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</si>
  <si>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</si>
  <si>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</si>
  <si>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</si>
  <si>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</si>
  <si>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</si>
  <si>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</si>
  <si>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</si>
  <si>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</si>
  <si>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</si>
  <si>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</si>
  <si>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</si>
  <si>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</si>
  <si>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</si>
  <si>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</si>
  <si>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</si>
  <si>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</si>
  <si>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</si>
  <si>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</si>
  <si>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</si>
  <si>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</si>
  <si>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</si>
  <si>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</si>
  <si>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</si>
  <si>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</si>
  <si>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</si>
  <si>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</si>
  <si>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</si>
  <si>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</si>
  <si>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</si>
  <si>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</si>
  <si>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</si>
  <si>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</si>
  <si>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</si>
  <si>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</si>
  <si>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</si>
  <si>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</si>
  <si>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</si>
  <si>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</si>
  <si>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</si>
  <si>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</si>
  <si>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</si>
  <si>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</si>
  <si>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</si>
  <si>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</si>
  <si>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</si>
  <si>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</si>
  <si>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</si>
  <si>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</si>
  <si>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</si>
  <si>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</si>
  <si>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</si>
  <si>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</si>
  <si>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</si>
  <si>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</si>
  <si>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</si>
  <si>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</si>
  <si>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</si>
  <si>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</si>
  <si>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</si>
  <si>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</si>
  <si>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</si>
  <si>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</si>
  <si>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</si>
  <si>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</si>
  <si>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</si>
  <si>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</si>
  <si>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</si>
  <si>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</si>
  <si>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</si>
  <si>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</si>
  <si>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</si>
  <si>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</si>
  <si>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</si>
  <si>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</si>
  <si>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</si>
  <si>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</si>
  <si>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</si>
  <si>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</si>
  <si>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</si>
  <si>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</si>
  <si>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</si>
  <si>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</si>
  <si>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</si>
  <si>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</si>
  <si>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</si>
  <si>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</si>
  <si>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</si>
  <si>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</si>
  <si>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</si>
  <si>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</si>
  <si>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</si>
  <si>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</si>
  <si>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</si>
  <si>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</si>
  <si>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</si>
  <si>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</si>
  <si>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</si>
  <si>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</si>
  <si>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</si>
  <si>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</si>
  <si>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</si>
  <si>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</si>
  <si>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</si>
  <si>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</si>
  <si>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</si>
  <si>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</si>
  <si>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</si>
  <si>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</si>
  <si>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</si>
  <si>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</si>
  <si>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</si>
  <si>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</si>
  <si>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</si>
  <si>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</si>
  <si>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</si>
  <si>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</si>
  <si>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</si>
  <si>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</si>
  <si>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</si>
  <si>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</si>
  <si>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</si>
  <si>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</si>
  <si>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</si>
  <si>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</si>
  <si>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</si>
  <si>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</si>
  <si>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</si>
  <si>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</si>
  <si>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</si>
  <si>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</si>
  <si>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</si>
  <si>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</si>
  <si>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</si>
  <si>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</si>
  <si>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</si>
  <si>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</si>
  <si>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</si>
  <si>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</si>
  <si>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</si>
  <si>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</si>
  <si>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</si>
  <si>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</si>
  <si>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</si>
  <si>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</si>
  <si>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</si>
  <si>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</si>
  <si>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</si>
  <si>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</si>
  <si>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</si>
  <si>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</si>
  <si>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</si>
  <si>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</si>
  <si>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</si>
  <si>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</si>
  <si>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</si>
  <si>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</si>
  <si>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</si>
  <si>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</si>
  <si>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</si>
  <si>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</si>
  <si>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</si>
  <si>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</si>
  <si>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</si>
  <si>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</si>
  <si>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</si>
  <si>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</si>
  <si>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</si>
  <si>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</si>
  <si>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</si>
  <si>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</si>
  <si>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</si>
  <si>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</si>
  <si>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</si>
  <si>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</si>
  <si>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</si>
  <si>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</si>
  <si>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</si>
  <si>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</si>
  <si>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</si>
  <si>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</si>
  <si>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</si>
  <si>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</si>
  <si>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</si>
  <si>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</si>
  <si>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</si>
  <si>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</si>
  <si>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</si>
  <si>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</si>
  <si>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</si>
  <si>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</si>
  <si>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</si>
  <si>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</si>
  <si>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</si>
  <si>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</si>
  <si>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</si>
  <si>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</si>
  <si>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</si>
  <si>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</si>
  <si>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</si>
  <si>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</si>
  <si>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</si>
  <si>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</si>
  <si>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</si>
  <si>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</si>
  <si>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</si>
  <si>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</si>
  <si>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</si>
  <si>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</si>
  <si>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</si>
  <si>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</si>
  <si>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</si>
  <si>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</si>
  <si>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</si>
  <si>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</si>
  <si>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</si>
  <si>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</si>
  <si>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</si>
  <si>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</si>
  <si>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</si>
  <si>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</si>
  <si>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</si>
  <si>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</si>
  <si>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</si>
  <si>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</si>
  <si>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</si>
  <si>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</si>
  <si>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</si>
  <si>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</si>
  <si>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</si>
  <si>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</si>
  <si>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</si>
  <si>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</si>
  <si>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</si>
  <si>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</si>
  <si>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</si>
  <si>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</si>
  <si>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</si>
  <si>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</si>
  <si>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</si>
  <si>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</si>
  <si>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</si>
  <si>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</si>
  <si>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</si>
  <si>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</si>
  <si>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</si>
  <si>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</si>
  <si>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</si>
  <si>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</si>
  <si>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</si>
  <si>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</si>
  <si>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</si>
  <si>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</si>
  <si>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</si>
  <si>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</si>
  <si>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</si>
  <si>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</si>
  <si>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</si>
  <si>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</si>
  <si>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</si>
  <si>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</si>
  <si>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</si>
  <si>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</si>
  <si>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</si>
  <si>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</si>
  <si>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</si>
  <si>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</si>
  <si>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</si>
  <si>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</si>
  <si>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</si>
  <si>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</si>
  <si>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</si>
  <si>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</si>
  <si>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</si>
  <si>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</si>
  <si>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</si>
  <si>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</si>
  <si>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</si>
  <si>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</si>
  <si>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</si>
  <si>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</si>
  <si>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</si>
  <si>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</si>
  <si>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</si>
  <si>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</si>
  <si>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</si>
  <si>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</si>
  <si>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</si>
  <si>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</si>
  <si>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</si>
  <si>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</si>
  <si>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</si>
  <si>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</si>
  <si>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</si>
  <si>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</si>
  <si>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</si>
  <si>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</si>
  <si>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</si>
  <si>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</si>
  <si>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</si>
  <si>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</si>
  <si>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</si>
  <si>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</si>
  <si>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</si>
  <si>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</si>
  <si>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</si>
  <si>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</si>
  <si>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</si>
  <si>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</si>
  <si>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</si>
  <si>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</si>
  <si>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</si>
  <si>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</si>
  <si>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</si>
  <si>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</si>
  <si>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</si>
  <si>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</si>
  <si>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</si>
  <si>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</si>
  <si>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</si>
  <si>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</si>
  <si>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</si>
  <si>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</si>
  <si>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</si>
  <si>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</si>
  <si>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</si>
  <si>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</si>
  <si>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</si>
  <si>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</si>
  <si>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</si>
  <si>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</si>
  <si>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</si>
  <si>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</si>
  <si>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</si>
  <si>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</si>
  <si>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</si>
  <si>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</si>
  <si>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</si>
  <si>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</si>
  <si>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</si>
  <si>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</si>
  <si>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</si>
  <si>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</si>
  <si>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</si>
  <si>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</si>
  <si>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</si>
  <si>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</si>
  <si>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</si>
  <si>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</si>
  <si>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</si>
  <si>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</si>
  <si>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</si>
  <si>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</si>
  <si>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</si>
  <si>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</si>
  <si>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</si>
  <si>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</si>
  <si>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</si>
  <si>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</si>
  <si>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</si>
  <si>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</si>
  <si>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</si>
  <si>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</si>
  <si>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</si>
  <si>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</si>
  <si>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</si>
  <si>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</si>
  <si>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</si>
  <si>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</si>
  <si>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</si>
  <si>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</si>
  <si>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</si>
  <si>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</si>
  <si>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</si>
  <si>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</si>
  <si>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</si>
  <si>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</si>
  <si>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</si>
  <si>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</si>
  <si>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</si>
  <si>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</si>
  <si>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</si>
  <si>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</si>
  <si>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</si>
  <si>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</si>
  <si>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</si>
  <si>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</si>
  <si>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</si>
  <si>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</si>
  <si>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</si>
  <si>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</si>
  <si>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</si>
  <si>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</si>
  <si>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</si>
  <si>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</si>
  <si>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</si>
  <si>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</si>
  <si>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</si>
  <si>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</si>
  <si>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</si>
  <si>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</si>
  <si>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</si>
  <si>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</si>
  <si>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</si>
  <si>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</si>
  <si>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</si>
  <si>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</si>
  <si>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</si>
  <si>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</si>
  <si>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</si>
  <si>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</si>
  <si>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</si>
  <si>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</si>
  <si>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</si>
  <si>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</si>
  <si>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</si>
  <si>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</si>
  <si>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</si>
  <si>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</si>
  <si>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</si>
  <si>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</si>
  <si>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</si>
  <si>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</si>
  <si>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</si>
  <si>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</si>
  <si>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</si>
  <si>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</si>
  <si>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</si>
  <si>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</si>
  <si>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</si>
  <si>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</si>
  <si>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</si>
  <si>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</si>
  <si>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</si>
  <si>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</si>
  <si>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</si>
  <si>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</si>
  <si>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</si>
  <si>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</si>
  <si>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</si>
  <si>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</si>
  <si>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</si>
  <si>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</si>
  <si>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</si>
  <si>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</si>
  <si>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</si>
  <si>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</si>
  <si>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</si>
  <si>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</si>
  <si>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</si>
  <si>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</si>
  <si>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</si>
  <si>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</si>
  <si>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</si>
  <si>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</si>
  <si>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</si>
  <si>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</si>
  <si>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</si>
  <si>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</si>
  <si>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</si>
  <si>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</si>
  <si>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</si>
  <si>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</si>
  <si>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</si>
  <si>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</si>
  <si>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</si>
  <si>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</si>
  <si>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</si>
  <si>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</si>
  <si>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</si>
  <si>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</si>
  <si>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</si>
  <si>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</si>
  <si>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</si>
  <si>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</si>
  <si>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</si>
  <si>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</si>
  <si>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</si>
  <si>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</si>
  <si>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</si>
  <si>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</si>
  <si>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</si>
  <si>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</si>
  <si>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</si>
  <si>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</si>
  <si>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</si>
  <si>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</si>
  <si>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</si>
  <si>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</si>
  <si>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</si>
  <si>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</si>
  <si>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</si>
  <si>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</si>
  <si>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</si>
  <si>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</si>
  <si>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</si>
  <si>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</si>
  <si>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</si>
  <si>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</si>
  <si>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</si>
  <si>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</si>
  <si>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</si>
  <si>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</si>
  <si>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</si>
  <si>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</si>
  <si>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</si>
  <si>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</si>
  <si>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</si>
  <si>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</si>
  <si>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</si>
  <si>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</si>
  <si>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</si>
  <si>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</si>
  <si>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</si>
  <si>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</si>
  <si>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</si>
  <si>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</si>
  <si>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</si>
  <si>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</si>
  <si>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</si>
  <si>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</si>
  <si>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</si>
  <si>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</si>
  <si>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</si>
  <si>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</si>
  <si>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</si>
  <si>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</si>
  <si>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</si>
  <si>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</si>
  <si>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</si>
  <si>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</si>
  <si>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</si>
  <si>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</si>
  <si>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</si>
  <si>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</si>
  <si>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</si>
  <si>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</si>
  <si>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</si>
  <si>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</si>
  <si>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</si>
  <si>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</si>
  <si>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</si>
  <si>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</si>
  <si>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</si>
  <si>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</si>
  <si>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</si>
  <si>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</si>
  <si>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</si>
  <si>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</si>
  <si>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</si>
  <si>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</si>
  <si>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</si>
  <si>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</si>
  <si>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</si>
  <si>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</si>
  <si>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</si>
  <si>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</si>
  <si>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</si>
  <si>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</si>
  <si>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</si>
  <si>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</si>
  <si>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</si>
  <si>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</si>
  <si>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</si>
  <si>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</si>
  <si>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</si>
  <si>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</si>
  <si>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</si>
  <si>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</si>
  <si>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</si>
  <si>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</si>
  <si>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</si>
  <si>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</si>
  <si>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</si>
  <si>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</si>
  <si>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</si>
  <si>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</si>
  <si>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</si>
  <si>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</si>
  <si>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</si>
  <si>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</si>
  <si>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</si>
  <si>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</si>
  <si>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</si>
  <si>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</si>
  <si>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</si>
  <si>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</si>
  <si>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</si>
  <si>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</si>
  <si>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</si>
  <si>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</si>
  <si>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</si>
  <si>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</si>
  <si>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</si>
  <si>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</si>
  <si>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</si>
  <si>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</si>
  <si>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</si>
  <si>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</si>
  <si>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</si>
  <si>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</si>
  <si>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</si>
  <si>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</si>
  <si>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</si>
  <si>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</si>
  <si>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</si>
  <si>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</si>
  <si>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</si>
  <si>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</si>
  <si>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</si>
  <si>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</si>
  <si>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</si>
  <si>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</si>
  <si>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</si>
  <si>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</si>
  <si>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</si>
  <si>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</si>
  <si>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</si>
  <si>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</si>
  <si>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</si>
  <si>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</si>
  <si>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</si>
  <si>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</si>
  <si>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</si>
  <si>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</si>
  <si>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</si>
  <si>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</si>
  <si>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</si>
  <si>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</si>
  <si>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</si>
  <si>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</si>
  <si>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</si>
  <si>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</si>
  <si>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</si>
  <si>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</si>
  <si>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</si>
  <si>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</si>
  <si>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</si>
  <si>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</si>
  <si>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</si>
  <si>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</si>
  <si>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</si>
  <si>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</si>
  <si>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</si>
  <si>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</si>
  <si>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</si>
  <si>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</si>
  <si>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</si>
  <si>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</si>
  <si>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</si>
  <si>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</si>
  <si>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</si>
  <si>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</si>
  <si>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</si>
  <si>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</si>
  <si>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</si>
  <si>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</si>
  <si>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</si>
  <si>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</si>
  <si>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</si>
  <si>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</si>
  <si>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</si>
  <si>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</si>
  <si>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</si>
  <si>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</si>
  <si>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</si>
  <si>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</si>
  <si>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</si>
  <si>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</si>
  <si>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</si>
  <si>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</si>
  <si>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</si>
  <si>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</si>
  <si>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</si>
  <si>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</si>
  <si>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</si>
  <si>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</si>
  <si>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</si>
  <si>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</si>
  <si>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</si>
  <si>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</si>
  <si>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</si>
  <si>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</si>
  <si>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</si>
  <si>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</si>
  <si>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</si>
  <si>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</si>
  <si>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</si>
  <si>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</si>
  <si>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</si>
  <si>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</si>
  <si>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</si>
  <si>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</si>
  <si>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</si>
  <si>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</si>
  <si>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</si>
  <si>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</si>
  <si>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</si>
  <si>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</si>
  <si>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</si>
  <si>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</si>
  <si>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</si>
  <si>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</si>
  <si>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</si>
  <si>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</si>
  <si>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</si>
  <si>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</si>
  <si>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</si>
  <si>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</si>
  <si>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</si>
  <si>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</si>
  <si>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</si>
  <si>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</si>
  <si>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</si>
  <si>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</si>
  <si>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</si>
  <si>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</si>
  <si>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</si>
  <si>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</si>
  <si>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</si>
  <si>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</si>
  <si>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</si>
  <si>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</si>
  <si>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</si>
  <si>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</si>
  <si>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</si>
  <si>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</si>
  <si>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</si>
  <si>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</si>
  <si>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</si>
  <si>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</si>
  <si>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</si>
  <si>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</si>
  <si>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</si>
  <si>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</si>
  <si>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</si>
  <si>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</si>
  <si>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</si>
  <si>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</si>
  <si>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</si>
  <si>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</si>
  <si>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</si>
  <si>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</si>
  <si>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</si>
  <si>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</si>
  <si>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</si>
  <si>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</si>
  <si>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</si>
  <si>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</si>
  <si>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</si>
  <si>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</si>
  <si>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</si>
  <si>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</si>
  <si>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</si>
  <si>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</si>
  <si>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</si>
  <si>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</si>
  <si>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</si>
  <si>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</si>
  <si>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</si>
  <si>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</si>
  <si>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</si>
  <si>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</si>
  <si>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</si>
  <si>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</si>
  <si>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</si>
  <si>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</si>
  <si>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</si>
  <si>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</si>
  <si>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</si>
  <si>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</si>
  <si>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</si>
  <si>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</si>
  <si>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</si>
  <si>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</si>
  <si>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</si>
  <si>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</si>
  <si>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</si>
  <si>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</si>
  <si>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</si>
  <si>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</si>
  <si>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</si>
  <si>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</si>
  <si>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</si>
  <si>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</si>
  <si>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</si>
  <si>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</si>
  <si>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</si>
  <si>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</si>
  <si>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</si>
  <si>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</si>
  <si>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</si>
  <si>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</si>
  <si>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</si>
  <si>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</si>
  <si>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</si>
  <si>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</si>
  <si>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</si>
  <si>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</si>
  <si>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</si>
  <si>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</si>
  <si>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</si>
  <si>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</si>
  <si>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</si>
  <si>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</si>
  <si>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</si>
  <si>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</si>
  <si>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</si>
  <si>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</si>
  <si>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</si>
  <si>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</si>
  <si>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</si>
  <si>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</si>
  <si>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</si>
  <si>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</si>
  <si>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</si>
  <si>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</si>
  <si>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</si>
  <si>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</si>
  <si>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</si>
  <si>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</si>
  <si>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</si>
  <si>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</si>
  <si>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</si>
  <si>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</si>
  <si>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</si>
  <si>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</si>
  <si>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</si>
  <si>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</si>
  <si>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</si>
  <si>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</si>
  <si>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</si>
  <si>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</si>
  <si>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</si>
  <si>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</si>
  <si>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</si>
  <si>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</si>
  <si>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</si>
  <si>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</si>
  <si>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</si>
  <si>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</si>
  <si>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</si>
  <si>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</si>
  <si>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</si>
  <si>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</si>
  <si>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</si>
  <si>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</si>
  <si>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</si>
  <si>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</si>
  <si>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</si>
  <si>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</si>
  <si>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</si>
  <si>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</si>
  <si>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</si>
  <si>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</si>
  <si>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</si>
  <si>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</si>
  <si>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</si>
  <si>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</si>
  <si>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</si>
  <si>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</si>
  <si>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</si>
  <si>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</si>
  <si>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</si>
  <si>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</si>
  <si>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</si>
  <si>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</si>
  <si>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</si>
  <si>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</si>
  <si>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</si>
  <si>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</si>
  <si>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</si>
  <si>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</si>
  <si>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</si>
  <si>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</si>
  <si>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</si>
  <si>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</si>
  <si>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</si>
  <si>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</si>
  <si>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</si>
  <si>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</si>
  <si>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</si>
  <si>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</si>
  <si>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</si>
  <si>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</si>
  <si>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</si>
  <si>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</si>
  <si>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</si>
  <si>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</si>
  <si>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</si>
  <si>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</si>
  <si>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</si>
  <si>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</si>
  <si>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</si>
  <si>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</si>
  <si>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</si>
  <si>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</si>
  <si>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</si>
  <si>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</si>
  <si>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</si>
  <si>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</si>
  <si>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</si>
  <si>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</si>
  <si>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</si>
  <si>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</si>
  <si>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</si>
  <si>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</si>
  <si>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</si>
  <si>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</si>
  <si>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</si>
  <si>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</si>
  <si>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</si>
  <si>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</si>
  <si>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</si>
  <si>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</si>
  <si>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</si>
  <si>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</si>
  <si>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</si>
  <si>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</si>
  <si>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</si>
  <si>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</si>
  <si>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</si>
  <si>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</si>
  <si>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</si>
  <si>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</si>
  <si>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</si>
  <si>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</si>
  <si>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</si>
  <si>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</si>
  <si>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</si>
  <si>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</si>
  <si>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</si>
  <si>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</si>
  <si>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</si>
  <si>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</si>
  <si>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</si>
  <si>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</si>
  <si>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</si>
  <si>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</si>
  <si>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</si>
  <si>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</si>
  <si>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</si>
  <si>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</si>
  <si>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</si>
  <si>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</si>
  <si>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</si>
  <si>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</si>
  <si>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</si>
  <si>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</si>
  <si>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</si>
  <si>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</si>
  <si>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</si>
  <si>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</si>
  <si>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</si>
  <si>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</si>
  <si>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</si>
  <si>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</si>
  <si>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</si>
  <si>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</si>
  <si>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</si>
  <si>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</si>
  <si>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</si>
  <si>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</si>
  <si>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</si>
  <si>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</si>
  <si>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</si>
  <si>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</si>
  <si>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</si>
  <si>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</si>
  <si>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</si>
  <si>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</si>
  <si>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</si>
  <si>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</si>
  <si>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</si>
  <si>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</si>
  <si>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</si>
  <si>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</si>
  <si>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</si>
  <si>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</si>
  <si>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</si>
  <si>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</si>
  <si>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</si>
  <si>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</si>
  <si>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</si>
  <si>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</si>
  <si>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</si>
  <si>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</si>
  <si>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</si>
  <si>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</si>
  <si>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</si>
  <si>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</si>
  <si>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</si>
  <si>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</si>
  <si>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</si>
  <si>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</si>
  <si>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</si>
  <si>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</si>
  <si>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</si>
  <si>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</si>
  <si>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</si>
  <si>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</si>
  <si>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</si>
  <si>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</si>
  <si>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</si>
  <si>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</si>
  <si>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</si>
  <si>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</si>
  <si>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</si>
  <si>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</si>
  <si>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</si>
  <si>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</si>
  <si>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</si>
  <si>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</si>
  <si>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</si>
  <si>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</si>
  <si>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</si>
  <si>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</si>
  <si>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</si>
  <si>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</si>
  <si>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</si>
  <si>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</si>
  <si>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</si>
  <si>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</si>
  <si>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</si>
  <si>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</si>
  <si>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</si>
  <si>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</si>
  <si>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</si>
  <si>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</si>
  <si>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</si>
  <si>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</si>
  <si>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</si>
  <si>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</si>
  <si>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</si>
  <si>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</si>
  <si>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</si>
  <si>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</si>
  <si>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</si>
  <si>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</si>
  <si>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</si>
  <si>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</si>
  <si>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</si>
  <si>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</si>
  <si>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</si>
  <si>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</si>
  <si>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</si>
  <si>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</si>
  <si>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</si>
  <si>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</si>
  <si>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</si>
  <si>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</si>
  <si>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</si>
  <si>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</si>
  <si>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</si>
  <si>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</si>
  <si>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</si>
  <si>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</si>
  <si>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</si>
  <si>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</si>
  <si>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</si>
  <si>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</si>
  <si>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</si>
  <si>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</si>
  <si>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</si>
  <si>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</si>
  <si>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</si>
  <si>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</si>
  <si>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</si>
  <si>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</si>
  <si>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</si>
  <si>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</si>
  <si>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</si>
  <si>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</si>
  <si>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</si>
  <si>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</si>
  <si>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</si>
  <si>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</si>
  <si>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</si>
  <si>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</si>
  <si>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</si>
  <si>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</si>
  <si>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</si>
  <si>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</si>
  <si>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</si>
  <si>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</si>
  <si>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</si>
  <si>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</si>
  <si>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</si>
  <si>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</si>
  <si>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</si>
  <si>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</si>
  <si>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</si>
  <si>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</si>
  <si>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</si>
  <si>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</si>
  <si>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</si>
  <si>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</si>
  <si>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</si>
  <si>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</si>
  <si>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</si>
  <si>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</si>
  <si>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</si>
  <si>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</si>
  <si>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</si>
  <si>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</si>
  <si>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</si>
  <si>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</si>
  <si>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</si>
  <si>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</si>
  <si>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</si>
  <si>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</si>
  <si>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</si>
  <si>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</si>
  <si>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</si>
  <si>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</si>
  <si>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</si>
  <si>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</si>
  <si>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</si>
  <si>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</si>
  <si>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</si>
  <si>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</si>
  <si>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</si>
  <si>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</si>
  <si>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</si>
  <si>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</si>
  <si>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</si>
  <si>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</si>
  <si>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</si>
  <si>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</si>
  <si>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</si>
  <si>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</si>
  <si>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</si>
  <si>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</si>
  <si>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</si>
  <si>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</si>
  <si>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</si>
  <si>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</si>
  <si>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</si>
  <si>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</si>
  <si>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</si>
  <si>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</si>
  <si>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</si>
  <si>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</si>
  <si>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</si>
  <si>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</si>
  <si>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</si>
  <si>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</si>
  <si>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</si>
  <si>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</si>
  <si>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</si>
  <si>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</si>
  <si>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</si>
  <si>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</si>
  <si>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</si>
  <si>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</si>
  <si>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</si>
  <si>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</si>
  <si>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</si>
  <si>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</si>
  <si>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</si>
  <si>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</si>
  <si>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</si>
  <si>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</si>
  <si>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</si>
  <si>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</si>
  <si>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</si>
  <si>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</si>
  <si>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</si>
  <si>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</si>
  <si>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</si>
  <si>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</si>
  <si>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</si>
  <si>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</si>
  <si>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</si>
  <si>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</si>
  <si>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</si>
  <si>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</si>
  <si>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</si>
  <si>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</si>
  <si>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</si>
  <si>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</si>
  <si>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</si>
  <si>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</si>
  <si>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</si>
  <si>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</si>
  <si>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</si>
  <si>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</si>
  <si>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</si>
  <si>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</si>
  <si>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</si>
  <si>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</si>
  <si>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</si>
  <si>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</si>
  <si>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</si>
  <si>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</si>
  <si>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</si>
  <si>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</si>
  <si>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</si>
  <si>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</si>
  <si>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</si>
  <si>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</si>
  <si>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</si>
  <si>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</si>
  <si>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</si>
  <si>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</si>
  <si>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</si>
  <si>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</si>
  <si>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</si>
  <si>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</si>
  <si>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</si>
  <si>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</si>
  <si>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</si>
  <si>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</si>
  <si>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</si>
  <si>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</si>
  <si>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</si>
  <si>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</si>
  <si>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</si>
  <si>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</si>
  <si>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</si>
  <si>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</si>
  <si>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</si>
  <si>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</si>
  <si>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</si>
  <si>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</si>
  <si>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</si>
  <si>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</si>
  <si>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</si>
  <si>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</si>
  <si>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</si>
  <si>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</si>
  <si>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</si>
  <si>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</si>
  <si>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</si>
  <si>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</si>
  <si>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</si>
  <si>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</si>
  <si>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</si>
  <si>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</si>
  <si>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</si>
  <si>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</si>
  <si>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</si>
  <si>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</si>
  <si>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</si>
  <si>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</si>
  <si>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</si>
  <si>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</si>
  <si>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</si>
  <si>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</si>
  <si>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</si>
  <si>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</si>
  <si>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</si>
  <si>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</si>
  <si>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</si>
  <si>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</si>
  <si>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</si>
  <si>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</si>
  <si>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</si>
  <si>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</si>
  <si>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</si>
  <si>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</si>
  <si>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</si>
  <si>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</si>
  <si>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</si>
  <si>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</si>
  <si>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</si>
  <si>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</si>
  <si>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</si>
  <si>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</si>
  <si>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</si>
  <si>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</si>
  <si>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</si>
  <si>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</si>
  <si>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</si>
  <si>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</si>
  <si>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</si>
  <si>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</si>
  <si>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</si>
  <si>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</si>
  <si>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</si>
  <si>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</si>
  <si>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</si>
  <si>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</si>
  <si>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</si>
  <si>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</si>
  <si>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</si>
  <si>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</si>
  <si>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</si>
  <si>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</si>
  <si>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</si>
  <si>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</si>
  <si>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</si>
  <si>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</si>
  <si>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</si>
  <si>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</si>
  <si>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</si>
  <si>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</si>
  <si>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</si>
  <si>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</si>
  <si>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</si>
  <si>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</si>
  <si>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</si>
  <si>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</si>
  <si>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</si>
  <si>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</si>
  <si>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</si>
  <si>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</si>
  <si>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</si>
  <si>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</si>
  <si>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</si>
  <si>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</si>
  <si>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</si>
  <si>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</si>
  <si>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</si>
  <si>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</si>
  <si>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</si>
  <si>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</si>
  <si>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</si>
  <si>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</si>
  <si>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</si>
  <si>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</si>
  <si>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</si>
  <si>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</si>
  <si>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</si>
  <si>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</si>
  <si>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</si>
  <si>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</si>
  <si>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</si>
  <si>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</si>
  <si>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</si>
  <si>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</si>
  <si>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</si>
  <si>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</si>
  <si>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</si>
  <si>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</si>
  <si>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</si>
  <si>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</si>
  <si>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</si>
  <si>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</si>
  <si>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</si>
  <si>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</si>
  <si>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</si>
  <si>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</si>
  <si>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</si>
  <si>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</si>
  <si>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</si>
  <si>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</si>
  <si>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</si>
  <si>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</si>
  <si>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</si>
  <si>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</si>
  <si>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</si>
  <si>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</si>
  <si>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</si>
  <si>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</si>
  <si>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</si>
  <si>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</si>
  <si>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</si>
  <si>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</si>
  <si>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</si>
  <si>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</si>
  <si>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</si>
  <si>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</si>
  <si>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</si>
  <si>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</si>
  <si>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</si>
  <si>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</si>
  <si>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</si>
  <si>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</si>
  <si>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</si>
  <si>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</si>
  <si>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</si>
  <si>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</si>
  <si>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</si>
  <si>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</si>
  <si>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</si>
  <si>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</si>
  <si>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</si>
  <si>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</si>
  <si>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</si>
  <si>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</si>
  <si>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</si>
  <si>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</si>
  <si>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</si>
  <si>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</si>
  <si>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</si>
  <si>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</si>
  <si>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</si>
  <si>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</si>
  <si>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</si>
  <si>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</si>
  <si>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</si>
  <si>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</si>
  <si>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</si>
  <si>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</si>
  <si>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</si>
  <si>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</si>
  <si>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</si>
  <si>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</si>
  <si>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</si>
  <si>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</si>
  <si>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</si>
  <si>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</si>
  <si>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</si>
  <si>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</si>
  <si>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</si>
  <si>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</si>
  <si>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</si>
  <si>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</si>
  <si>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</si>
  <si>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</si>
  <si>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</si>
  <si>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</si>
  <si>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</si>
  <si>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</si>
  <si>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</si>
  <si>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</si>
  <si>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</si>
  <si>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</si>
  <si>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</si>
  <si>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</si>
  <si>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</si>
  <si>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</si>
  <si>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</si>
  <si>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</si>
  <si>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</si>
  <si>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</si>
  <si>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</si>
  <si>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</si>
  <si>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</si>
  <si>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</si>
  <si>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</si>
  <si>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</si>
  <si>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</si>
  <si>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</si>
  <si>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</si>
  <si>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</si>
  <si>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</si>
  <si>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</si>
  <si>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</si>
  <si>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</si>
  <si>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</si>
  <si>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</si>
  <si>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</si>
  <si>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</si>
  <si>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</si>
  <si>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</si>
  <si>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</si>
  <si>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</si>
  <si>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</si>
  <si>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</si>
  <si>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</si>
  <si>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</si>
  <si>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</si>
  <si>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</si>
  <si>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</si>
  <si>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</si>
  <si>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</si>
  <si>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</si>
  <si>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</si>
  <si>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</si>
  <si>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</si>
  <si>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</si>
  <si>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</si>
  <si>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</si>
  <si>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</si>
  <si>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</si>
  <si>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</si>
  <si>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</si>
  <si>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</si>
  <si>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</si>
  <si>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</si>
  <si>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</si>
  <si>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</si>
  <si>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</si>
  <si>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</si>
  <si>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</si>
  <si>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</si>
  <si>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</si>
  <si>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</si>
  <si>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</si>
  <si>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</si>
  <si>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</si>
  <si>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</si>
  <si>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</si>
  <si>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</si>
  <si>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</si>
  <si>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</si>
  <si>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</si>
  <si>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</si>
  <si>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</si>
  <si>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</si>
  <si>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</si>
  <si>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</si>
  <si>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</si>
  <si>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</si>
  <si>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</si>
  <si>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</si>
  <si>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</si>
  <si>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</si>
  <si>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</si>
  <si>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</si>
  <si>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</si>
  <si>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</si>
  <si>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</si>
  <si>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</si>
  <si>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</si>
  <si>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</si>
  <si>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</si>
  <si>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</si>
  <si>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</si>
  <si>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</si>
  <si>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</si>
  <si>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</si>
  <si>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</si>
  <si>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</si>
  <si>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</si>
  <si>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</si>
  <si>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</si>
  <si>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</si>
  <si>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</si>
  <si>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</si>
  <si>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</si>
  <si>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</si>
  <si>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</si>
  <si>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</si>
  <si>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</si>
  <si>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</si>
  <si>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</si>
  <si>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</si>
  <si>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</si>
  <si>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</si>
  <si>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</si>
  <si>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</si>
  <si>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</si>
  <si>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</si>
  <si>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</si>
  <si>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</si>
  <si>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</si>
  <si>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</si>
  <si>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</si>
  <si>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</si>
  <si>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</si>
  <si>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</si>
  <si>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</si>
  <si>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</si>
  <si>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</si>
  <si>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</si>
  <si>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</si>
  <si>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</si>
  <si>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</si>
  <si>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</si>
  <si>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</si>
  <si>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</si>
  <si>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</si>
  <si>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</si>
  <si>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</si>
  <si>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</si>
  <si>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</si>
  <si>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</si>
  <si>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</si>
  <si>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</si>
  <si>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</si>
  <si>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</si>
  <si>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</si>
  <si>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</si>
  <si>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</si>
  <si>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</si>
  <si>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</si>
  <si>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</si>
  <si>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</si>
  <si>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</si>
  <si>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</si>
  <si>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</si>
  <si>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</si>
  <si>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</si>
  <si>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</si>
  <si>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</si>
  <si>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</si>
  <si>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</si>
  <si>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</si>
  <si>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</si>
  <si>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</si>
  <si>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</si>
  <si>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</si>
  <si>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</si>
  <si>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</si>
  <si>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</si>
  <si>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</si>
  <si>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</si>
  <si>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</si>
  <si>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</si>
  <si>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</si>
  <si>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</si>
  <si>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</si>
  <si>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</si>
  <si>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</si>
  <si>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</si>
  <si>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</si>
  <si>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</si>
  <si>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</si>
  <si>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</si>
  <si>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</si>
  <si>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</si>
  <si>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</si>
  <si>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</si>
  <si>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</si>
  <si>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</si>
  <si>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</si>
  <si>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</si>
  <si>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</si>
  <si>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</si>
  <si>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</si>
  <si>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</si>
  <si>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</si>
  <si>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</si>
  <si>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</si>
  <si>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</si>
  <si>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</si>
  <si>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</si>
  <si>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</si>
  <si>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</si>
  <si>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</si>
  <si>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</si>
  <si>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</si>
  <si>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</si>
  <si>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</si>
  <si>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</si>
  <si>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</si>
  <si>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</si>
  <si>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</si>
  <si>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</si>
  <si>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</si>
  <si>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</si>
  <si>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</si>
  <si>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</si>
  <si>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</si>
  <si>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</si>
  <si>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</si>
  <si>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</si>
  <si>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</si>
  <si>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</si>
  <si>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</si>
  <si>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</si>
  <si>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</si>
  <si>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</si>
  <si>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</si>
  <si>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</si>
  <si>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</si>
  <si>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</si>
  <si>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</si>
  <si>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</si>
  <si>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</si>
  <si>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</si>
  <si>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</si>
  <si>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</si>
  <si>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</si>
  <si>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</si>
  <si>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</si>
  <si>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</si>
  <si>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</si>
  <si>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</si>
  <si>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</si>
  <si>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</si>
  <si>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</si>
  <si>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</si>
  <si>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</si>
  <si>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</si>
  <si>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</si>
  <si>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</si>
  <si>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</si>
  <si>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</si>
  <si>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</si>
  <si>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</si>
  <si>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</si>
  <si>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</si>
  <si>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</si>
  <si>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</si>
  <si>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</si>
  <si>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</si>
  <si>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</si>
  <si>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</si>
  <si>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</si>
  <si>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</si>
  <si>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</si>
  <si>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</si>
  <si>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</si>
  <si>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</si>
  <si>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</si>
  <si>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</si>
  <si>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</si>
  <si>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</si>
  <si>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</si>
  <si>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</si>
  <si>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</si>
  <si>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</si>
  <si>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</si>
  <si>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</si>
  <si>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</si>
  <si>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</si>
  <si>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</si>
  <si>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</si>
  <si>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</si>
  <si>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</si>
  <si>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</si>
  <si>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</si>
  <si>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</si>
  <si>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</si>
  <si>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</si>
  <si>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</si>
  <si>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</si>
  <si>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</si>
  <si>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</si>
  <si>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</si>
  <si>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</si>
  <si>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</si>
  <si>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</si>
  <si>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</si>
  <si>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</si>
  <si>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</si>
  <si>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</si>
  <si>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</si>
  <si>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</si>
  <si>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</si>
  <si>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</si>
  <si>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</si>
  <si>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</si>
  <si>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</si>
  <si>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</si>
  <si>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</si>
  <si>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</si>
  <si>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</si>
  <si>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</si>
  <si>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</si>
  <si>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</si>
  <si>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</si>
  <si>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</si>
  <si>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</si>
  <si>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</si>
  <si>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</si>
  <si>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</si>
  <si>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</si>
  <si>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</si>
  <si>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</si>
  <si>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</si>
  <si>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</si>
  <si>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</si>
  <si>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</si>
  <si>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</si>
  <si>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</si>
  <si>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</si>
  <si>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</si>
  <si>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</si>
  <si>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</si>
  <si>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</si>
  <si>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</si>
  <si>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</si>
  <si>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</si>
  <si>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</si>
  <si>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</si>
  <si>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</si>
  <si>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</si>
  <si>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</si>
  <si>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</si>
  <si>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</si>
  <si>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</si>
  <si>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</si>
  <si>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</si>
  <si>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</si>
  <si>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</si>
  <si>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</si>
  <si>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</si>
  <si>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</si>
  <si>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</si>
  <si>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</si>
  <si>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</si>
  <si>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</si>
  <si>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</si>
  <si>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</si>
  <si>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</si>
  <si>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</si>
  <si>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</si>
  <si>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</si>
  <si>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</si>
  <si>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</si>
  <si>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</si>
  <si>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</si>
  <si>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</si>
  <si>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</si>
  <si>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</si>
  <si>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</si>
  <si>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</si>
  <si>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</si>
  <si>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</si>
  <si>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</si>
  <si>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</si>
  <si>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</si>
  <si>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</si>
  <si>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</si>
  <si>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</si>
  <si>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</si>
  <si>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</si>
  <si>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</si>
  <si>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</si>
  <si>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</si>
  <si>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</si>
  <si>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</si>
  <si>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</si>
  <si>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</si>
  <si>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</si>
  <si>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</si>
  <si>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</si>
  <si>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</si>
  <si>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</si>
  <si>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</si>
  <si>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</si>
  <si>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</si>
  <si>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</si>
  <si>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</si>
  <si>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</si>
  <si>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</si>
  <si>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</si>
  <si>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</si>
  <si>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</si>
  <si>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</si>
  <si>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</si>
  <si>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</si>
  <si>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</si>
  <si>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</si>
  <si>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</si>
  <si>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</si>
  <si>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</si>
  <si>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</si>
  <si>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</si>
  <si>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</si>
  <si>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</si>
  <si>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</si>
  <si>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</si>
  <si>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</si>
  <si>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</si>
  <si>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</si>
  <si>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</si>
  <si>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</si>
  <si>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</si>
  <si>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</si>
  <si>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</si>
  <si>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</si>
  <si>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</si>
  <si>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</si>
  <si>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</si>
  <si>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</si>
  <si>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</si>
  <si>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</si>
  <si>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</si>
  <si>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</si>
  <si>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</si>
  <si>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</si>
  <si>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</si>
  <si>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</si>
  <si>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</si>
  <si>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</si>
  <si>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</si>
  <si>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</si>
  <si>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</si>
  <si>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</si>
  <si>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</si>
  <si>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</si>
  <si>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</si>
  <si>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</si>
  <si>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</si>
  <si>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</si>
  <si>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</si>
  <si>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</si>
  <si>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</si>
  <si>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</si>
  <si>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</si>
  <si>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</si>
  <si>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</si>
  <si>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</si>
  <si>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</si>
  <si>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</si>
  <si>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</si>
  <si>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</si>
  <si>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</si>
  <si>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</si>
  <si>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</si>
  <si>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</si>
  <si>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</si>
  <si>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</si>
  <si>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</si>
  <si>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</si>
  <si>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</si>
  <si>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</si>
  <si>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</si>
  <si>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</si>
  <si>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</si>
  <si>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</si>
  <si>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</si>
  <si>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</si>
  <si>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</si>
  <si>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</si>
  <si>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</si>
  <si>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</si>
  <si>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</si>
  <si>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</si>
  <si>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</si>
  <si>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</si>
  <si>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</si>
  <si>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</si>
  <si>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</si>
  <si>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</si>
  <si>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</si>
  <si>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</si>
  <si>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</si>
  <si>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</si>
  <si>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</si>
  <si>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</si>
  <si>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</si>
  <si>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</si>
  <si>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</si>
  <si>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</si>
  <si>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</si>
  <si>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</si>
  <si>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</si>
  <si>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</si>
  <si>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</si>
  <si>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</si>
  <si>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</si>
  <si>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</si>
  <si>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</si>
  <si>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</si>
  <si>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</si>
  <si>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</si>
  <si>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</si>
  <si>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</si>
  <si>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</si>
  <si>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</si>
  <si>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</si>
  <si>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</si>
  <si>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</si>
  <si>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</si>
  <si>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</si>
  <si>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</si>
  <si>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</si>
  <si>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</si>
  <si>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</si>
  <si>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</si>
  <si>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</si>
  <si>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</si>
  <si>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</si>
  <si>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</si>
  <si>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</si>
  <si>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</si>
  <si>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</si>
  <si>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</si>
  <si>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</si>
  <si>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</si>
  <si>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</si>
  <si>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</si>
  <si>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</si>
  <si>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</si>
  <si>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</si>
  <si>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</si>
  <si>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</si>
  <si>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</si>
  <si>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</si>
  <si>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</si>
  <si>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</si>
  <si>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</si>
  <si>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</si>
  <si>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</si>
  <si>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</si>
  <si>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</si>
  <si>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</si>
  <si>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</si>
  <si>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</si>
  <si>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</si>
  <si>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</si>
  <si>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</si>
  <si>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</si>
  <si>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</si>
  <si>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</si>
  <si>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</si>
  <si>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</si>
  <si>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</si>
  <si>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</si>
  <si>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</si>
  <si>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</si>
  <si>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</si>
  <si>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</si>
  <si>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</si>
  <si>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</si>
  <si>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</si>
  <si>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</si>
  <si>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</si>
  <si>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</si>
  <si>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</si>
  <si>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</si>
  <si>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</si>
  <si>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</si>
  <si>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</si>
  <si>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</si>
  <si>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</si>
  <si>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</si>
  <si>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</si>
  <si>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</si>
  <si>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</si>
  <si>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</si>
  <si>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</si>
  <si>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</si>
  <si>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</si>
  <si>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</si>
  <si>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</si>
  <si>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</si>
  <si>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</si>
  <si>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</si>
  <si>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</si>
  <si>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</si>
  <si>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</si>
  <si>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</si>
  <si>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</si>
  <si>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</si>
  <si>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</si>
  <si>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</si>
  <si>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</si>
  <si>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</si>
  <si>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</si>
  <si>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</si>
  <si>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</si>
  <si>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</si>
  <si>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</si>
  <si>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</si>
  <si>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</si>
  <si>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</si>
  <si>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</si>
  <si>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</si>
  <si>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</si>
  <si>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</si>
  <si>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</si>
  <si>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</si>
  <si>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</si>
  <si>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</si>
  <si>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</si>
  <si>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</si>
  <si>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</si>
  <si>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</si>
  <si>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</si>
  <si>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</si>
  <si>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</si>
  <si>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</si>
  <si>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</si>
  <si>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</si>
  <si>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</si>
  <si>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</si>
  <si>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</si>
  <si>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</si>
  <si>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</si>
  <si>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</si>
  <si>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</si>
  <si>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</si>
  <si>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</si>
  <si>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</si>
  <si>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</si>
  <si>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</si>
  <si>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</si>
  <si>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</si>
  <si>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</si>
  <si>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</si>
  <si>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</si>
  <si>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</si>
  <si>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</si>
  <si>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</si>
  <si>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</si>
  <si>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</si>
  <si>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</si>
  <si>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</si>
  <si>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</si>
  <si>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</si>
  <si>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</si>
  <si>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</si>
  <si>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</si>
  <si>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</si>
  <si>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</si>
  <si>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</si>
  <si>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</si>
  <si>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</si>
  <si>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</si>
  <si>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</si>
  <si>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</si>
  <si>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</si>
  <si>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</si>
  <si>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</si>
  <si>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</si>
  <si>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</si>
  <si>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</si>
  <si>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</si>
  <si>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</si>
  <si>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</si>
  <si>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</si>
  <si>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</si>
  <si>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</si>
  <si>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</si>
  <si>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</si>
  <si>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</si>
  <si>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</si>
  <si>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</si>
  <si>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</si>
  <si>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</si>
  <si>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</si>
  <si>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</si>
  <si>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</si>
  <si>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</si>
  <si>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</si>
  <si>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</si>
  <si>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</si>
  <si>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</si>
  <si>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</si>
  <si>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</si>
  <si>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</si>
  <si>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</si>
  <si>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</si>
  <si>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</si>
  <si>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</si>
  <si>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</si>
  <si>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</si>
  <si>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</si>
  <si>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</si>
  <si>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</si>
  <si>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</si>
  <si>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</si>
  <si>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</si>
  <si>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</si>
  <si>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</si>
  <si>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</si>
  <si>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</si>
  <si>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</si>
  <si>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</si>
  <si>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</si>
  <si>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</si>
  <si>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</si>
  <si>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</si>
  <si>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</si>
  <si>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</si>
  <si>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</si>
  <si>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</si>
  <si>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</si>
  <si>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</si>
  <si>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</si>
  <si>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</si>
  <si>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</si>
  <si>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</si>
  <si>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</si>
  <si>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</si>
  <si>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</si>
  <si>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</si>
  <si>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</si>
  <si>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</si>
  <si>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</si>
  <si>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</si>
  <si>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</si>
  <si>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</si>
  <si>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</si>
  <si>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</si>
  <si>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</si>
  <si>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</si>
  <si>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</si>
  <si>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</si>
  <si>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</si>
  <si>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</si>
  <si>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</si>
  <si>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</si>
  <si>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</si>
  <si>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</si>
  <si>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</si>
  <si>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</si>
  <si>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</si>
  <si>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</si>
  <si>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</si>
  <si>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</si>
  <si>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</si>
  <si>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</si>
  <si>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</si>
  <si>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</si>
  <si>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</si>
  <si>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</si>
  <si>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</si>
  <si>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</si>
  <si>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</si>
  <si>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</si>
  <si>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</si>
  <si>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</si>
  <si>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</si>
  <si>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</si>
  <si>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</si>
  <si>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</si>
  <si>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</si>
  <si>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</si>
  <si>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</si>
  <si>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</si>
  <si>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</si>
  <si>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</si>
  <si>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</si>
  <si>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</si>
  <si>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</si>
  <si>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</si>
  <si>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</si>
  <si>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</si>
  <si>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</si>
  <si>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</si>
  <si>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</si>
  <si>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</si>
  <si>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</si>
  <si>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</si>
  <si>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</si>
  <si>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</si>
  <si>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</si>
  <si>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</si>
  <si>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</si>
  <si>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</si>
  <si>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</si>
  <si>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</si>
  <si>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</si>
  <si>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</si>
  <si>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</si>
  <si>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</si>
  <si>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</si>
  <si>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</si>
  <si>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</si>
  <si>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</si>
  <si>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</si>
  <si>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</si>
  <si>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</si>
  <si>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</si>
  <si>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</si>
  <si>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</si>
  <si>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</si>
  <si>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</si>
  <si>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</si>
  <si>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</si>
  <si>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</si>
  <si>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</si>
  <si>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</si>
  <si>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</si>
  <si>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</si>
  <si>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</si>
  <si>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</si>
  <si>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</si>
  <si>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</si>
  <si>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</si>
  <si>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</si>
  <si>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</si>
  <si>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</si>
  <si>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</si>
  <si>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</si>
  <si>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</si>
  <si>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</si>
  <si>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</si>
  <si>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</si>
  <si>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</si>
  <si>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</si>
  <si>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</si>
  <si>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</si>
  <si>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</si>
  <si>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</si>
  <si>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</si>
  <si>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</si>
  <si>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</si>
  <si>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</si>
  <si>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</si>
  <si>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</si>
  <si>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</si>
  <si>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</si>
  <si>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</si>
  <si>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</si>
  <si>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</si>
  <si>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</si>
  <si>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</si>
  <si>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</si>
  <si>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</si>
  <si>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</si>
  <si>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</si>
  <si>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</si>
  <si>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</si>
  <si>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</si>
  <si>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</si>
  <si>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</si>
  <si>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</si>
  <si>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</si>
  <si>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</si>
  <si>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</si>
  <si>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</si>
  <si>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</si>
  <si>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</si>
  <si>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</si>
  <si>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</si>
  <si>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</si>
  <si>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</si>
  <si>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</si>
  <si>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</si>
  <si>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</si>
  <si>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</si>
  <si>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</si>
  <si>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</si>
  <si>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</si>
  <si>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</si>
  <si>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</si>
  <si>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</si>
  <si>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</si>
  <si>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</si>
  <si>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</si>
  <si>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</si>
  <si>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</si>
  <si>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</si>
  <si>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</si>
  <si>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</si>
  <si>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</si>
  <si>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</si>
  <si>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</si>
  <si>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</si>
  <si>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</si>
  <si>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</si>
  <si>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</si>
  <si>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</si>
  <si>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</si>
  <si>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</si>
  <si>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</si>
  <si>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</si>
  <si>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</si>
  <si>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</si>
  <si>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</si>
  <si>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</si>
  <si>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</si>
  <si>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</si>
  <si>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</si>
  <si>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</si>
  <si>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</si>
  <si>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</si>
  <si>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</si>
  <si>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</si>
  <si>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</si>
  <si>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</si>
  <si>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</si>
  <si>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</si>
  <si>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</si>
  <si>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</si>
  <si>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</si>
  <si>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</si>
  <si>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</si>
  <si>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</si>
  <si>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</si>
  <si>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</si>
  <si>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</si>
  <si>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</si>
  <si>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</si>
  <si>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</si>
  <si>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</si>
  <si>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</si>
  <si>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</si>
  <si>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</si>
  <si>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</si>
  <si>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</si>
  <si>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</si>
  <si>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</si>
  <si>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</si>
  <si>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</si>
  <si>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</si>
  <si>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</si>
  <si>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</si>
  <si>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</si>
  <si>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</si>
  <si>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</si>
  <si>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</si>
  <si>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</si>
  <si>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</si>
  <si>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</si>
  <si>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</si>
  <si>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</si>
  <si>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</si>
  <si>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</si>
  <si>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</si>
  <si>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</si>
  <si>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</si>
  <si>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</si>
  <si>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</si>
  <si>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</si>
  <si>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</si>
  <si>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</si>
  <si>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</si>
  <si>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</si>
  <si>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</si>
  <si>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</si>
  <si>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</si>
  <si>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</si>
  <si>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</si>
  <si>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</si>
  <si>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</si>
  <si>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</si>
  <si>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</si>
  <si>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</si>
  <si>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</si>
  <si>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</si>
  <si>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</si>
  <si>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</si>
  <si>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</si>
  <si>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</si>
  <si>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</si>
  <si>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</si>
  <si>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</si>
  <si>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</si>
  <si>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</si>
  <si>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</si>
  <si>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</si>
  <si>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</si>
  <si>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</si>
  <si>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</si>
  <si>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</si>
  <si>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</si>
  <si>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</si>
  <si>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</si>
  <si>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</si>
  <si>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</si>
  <si>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</si>
  <si>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</si>
  <si>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</si>
  <si>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</si>
  <si>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</si>
  <si>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</si>
  <si>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</si>
  <si>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</si>
  <si>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</si>
  <si>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</si>
  <si>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</si>
  <si>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</si>
  <si>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</si>
  <si>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</si>
  <si>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</si>
  <si>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</si>
  <si>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</si>
  <si>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</si>
  <si>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</si>
  <si>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</si>
  <si>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</si>
  <si>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</si>
  <si>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</si>
  <si>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</si>
  <si>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</si>
  <si>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</si>
  <si>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</si>
  <si>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</si>
  <si>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</si>
  <si>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</si>
  <si>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</si>
  <si>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</si>
  <si>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</si>
  <si>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</si>
  <si>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</si>
  <si>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</si>
  <si>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</si>
  <si>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</si>
  <si>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</si>
  <si>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</si>
  <si>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</si>
  <si>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</si>
  <si>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</si>
  <si>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</si>
  <si>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</si>
  <si>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</si>
  <si>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</si>
  <si>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</si>
  <si>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</si>
  <si>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</si>
  <si>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</si>
  <si>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</si>
  <si>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</si>
  <si>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</si>
  <si>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</si>
  <si>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</si>
  <si>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</si>
  <si>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</si>
  <si>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</si>
  <si>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</si>
  <si>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</si>
  <si>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</si>
  <si>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</si>
  <si>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</si>
  <si>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</si>
  <si>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</si>
  <si>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</si>
  <si>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</si>
  <si>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</si>
  <si>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</si>
  <si>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</si>
  <si>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</si>
  <si>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</si>
  <si>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</si>
  <si>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</si>
  <si>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</si>
  <si>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</si>
  <si>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</si>
  <si>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</si>
  <si>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</si>
  <si>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</si>
  <si>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</si>
  <si>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</si>
  <si>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</si>
  <si>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</si>
  <si>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</si>
  <si>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</si>
  <si>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</si>
  <si>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</si>
  <si>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</si>
  <si>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</si>
  <si>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</si>
  <si>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</si>
  <si>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</si>
  <si>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</si>
  <si>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</si>
  <si>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</si>
  <si>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</si>
  <si>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</si>
  <si>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</si>
  <si>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</si>
  <si>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</si>
  <si>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</si>
  <si>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</si>
  <si>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</si>
  <si>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</si>
  <si>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</si>
  <si>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</si>
  <si>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</si>
  <si>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</si>
  <si>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</si>
  <si>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</si>
  <si>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</si>
  <si>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</si>
  <si>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</si>
  <si>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</si>
  <si>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</si>
  <si>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</si>
  <si>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</si>
  <si>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</si>
  <si>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</si>
  <si>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</si>
  <si>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</si>
  <si>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</si>
  <si>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</si>
  <si>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</si>
  <si>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</si>
  <si>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</si>
  <si>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</si>
  <si>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</si>
  <si>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</si>
  <si>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</si>
  <si>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</si>
  <si>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</si>
  <si>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</si>
  <si>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</si>
  <si>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</si>
  <si>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</si>
  <si>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</si>
  <si>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</si>
  <si>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</si>
  <si>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</si>
  <si>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</si>
  <si>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</si>
  <si>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</si>
  <si>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</si>
  <si>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</si>
  <si>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</si>
  <si>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</si>
  <si>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</si>
  <si>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</si>
  <si>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</si>
  <si>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</si>
  <si>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</si>
  <si>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</si>
  <si>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</si>
  <si>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</si>
  <si>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</si>
  <si>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</si>
  <si>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</si>
  <si>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</si>
  <si>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</si>
  <si>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</si>
  <si>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</si>
  <si>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</si>
  <si>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</si>
  <si>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</si>
  <si>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</si>
  <si>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</si>
  <si>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</si>
  <si>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</si>
  <si>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</si>
  <si>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</si>
  <si>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</si>
  <si>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</si>
  <si>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</si>
  <si>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</si>
  <si>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</si>
  <si>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</si>
  <si>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</si>
  <si>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</si>
  <si>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</si>
  <si>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</si>
  <si>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</si>
  <si>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</si>
  <si>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</si>
  <si>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</si>
  <si>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</si>
  <si>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</si>
  <si>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</si>
  <si>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</si>
  <si>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</si>
  <si>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</si>
  <si>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</si>
  <si>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</si>
  <si>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</si>
  <si>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</si>
  <si>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</si>
  <si>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</si>
  <si>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</si>
  <si>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</si>
  <si>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</si>
  <si>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</si>
  <si>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</si>
  <si>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</si>
  <si>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</si>
  <si>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</si>
  <si>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</si>
  <si>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</si>
  <si>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</si>
  <si>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</si>
  <si>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</si>
  <si>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</si>
  <si>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</si>
  <si>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</si>
  <si>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</si>
  <si>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</si>
  <si>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</si>
  <si>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</si>
  <si>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</si>
  <si>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</si>
  <si>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</si>
  <si>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</si>
  <si>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</si>
  <si>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</si>
  <si>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</si>
  <si>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</si>
  <si>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</si>
  <si>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</si>
  <si>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</si>
  <si>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</si>
  <si>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</si>
  <si>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</si>
  <si>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</si>
  <si>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</si>
  <si>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</si>
  <si>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</si>
  <si>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</si>
  <si>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</si>
  <si>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</si>
  <si>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</si>
  <si>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</si>
  <si>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</si>
  <si>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</si>
  <si>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</si>
  <si>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</si>
  <si>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</si>
  <si>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</si>
  <si>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</si>
  <si>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</si>
  <si>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</si>
  <si>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</si>
  <si>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</si>
  <si>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</si>
  <si>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</si>
  <si>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</si>
  <si>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</si>
  <si>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</si>
  <si>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</si>
  <si>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</si>
  <si>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</si>
  <si>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</si>
  <si>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</si>
  <si>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</si>
  <si>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</si>
  <si>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</si>
  <si>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</si>
  <si>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</si>
  <si>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</si>
  <si>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</si>
  <si>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</si>
  <si>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</si>
  <si>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</si>
  <si>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</si>
  <si>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</si>
  <si>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</si>
  <si>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</si>
  <si>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</si>
  <si>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</si>
  <si>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</si>
  <si>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</si>
  <si>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</si>
  <si>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</si>
  <si>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</si>
  <si>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</si>
  <si>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</si>
  <si>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</si>
  <si>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</si>
  <si>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</si>
  <si>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</si>
  <si>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</si>
  <si>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</si>
  <si>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</si>
  <si>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</si>
  <si>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</si>
  <si>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</si>
  <si>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</si>
  <si>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</si>
  <si>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</si>
  <si>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</si>
  <si>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</si>
  <si>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</si>
  <si>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</si>
  <si>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</si>
  <si>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</si>
  <si>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</si>
  <si>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</si>
  <si>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</si>
  <si>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</si>
  <si>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</si>
  <si>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</si>
  <si>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</si>
  <si>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</si>
  <si>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</si>
  <si>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</si>
  <si>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</si>
  <si>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</si>
  <si>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</si>
  <si>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</si>
  <si>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</si>
  <si>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</si>
  <si>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</si>
  <si>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</si>
  <si>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</si>
  <si>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</si>
  <si>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</si>
  <si>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</si>
  <si>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</si>
  <si>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</si>
  <si>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</si>
  <si>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</si>
  <si>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</si>
  <si>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</si>
  <si>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</si>
  <si>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</si>
  <si>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</si>
  <si>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</si>
  <si>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</si>
  <si>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</si>
  <si>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</si>
  <si>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</si>
  <si>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</si>
  <si>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</si>
  <si>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</si>
  <si>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</si>
  <si>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</si>
  <si>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</si>
  <si>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</si>
  <si>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</si>
  <si>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</si>
  <si>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</si>
  <si>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</si>
  <si>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</si>
  <si>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</si>
  <si>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</si>
  <si>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</si>
  <si>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</si>
  <si>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</si>
  <si>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</si>
  <si>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</si>
  <si>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</si>
  <si>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</si>
  <si>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</si>
  <si>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</si>
  <si>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</si>
  <si>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</si>
  <si>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</si>
  <si>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</si>
  <si>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</si>
  <si>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</si>
  <si>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</si>
  <si>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</si>
  <si>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</si>
  <si>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</si>
  <si>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</si>
  <si>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</si>
  <si>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</si>
  <si>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</si>
  <si>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</si>
  <si>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</si>
  <si>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</si>
  <si>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</si>
  <si>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</si>
  <si>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</si>
  <si>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</si>
  <si>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</si>
  <si>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</si>
  <si>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</si>
  <si>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</si>
  <si>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</si>
  <si>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</si>
  <si>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</si>
  <si>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</si>
  <si>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</si>
  <si>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</si>
  <si>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</si>
  <si>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</si>
  <si>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</si>
  <si>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</si>
  <si>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</si>
  <si>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</si>
  <si>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</si>
  <si>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</si>
  <si>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</si>
  <si>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</si>
  <si>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</si>
  <si>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</si>
  <si>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</si>
  <si>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</si>
  <si>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</si>
  <si>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</si>
  <si>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</si>
  <si>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</si>
  <si>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</si>
  <si>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</si>
  <si>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</si>
  <si>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</si>
  <si>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</si>
  <si>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</si>
  <si>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</si>
  <si>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</si>
  <si>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</si>
  <si>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</si>
  <si>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</si>
  <si>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</si>
  <si>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</si>
  <si>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</si>
  <si>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</si>
  <si>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</si>
  <si>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</si>
  <si>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</si>
  <si>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</si>
  <si>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</si>
  <si>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</si>
  <si>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</si>
  <si>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</si>
  <si>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</si>
  <si>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</si>
  <si>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</si>
  <si>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</si>
  <si>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</si>
  <si>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</si>
  <si>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</si>
  <si>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</si>
  <si>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</si>
  <si>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</si>
  <si>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</si>
  <si>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</si>
  <si>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</si>
  <si>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</si>
  <si>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</si>
  <si>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</si>
  <si>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</si>
  <si>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</si>
  <si>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</si>
  <si>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</si>
  <si>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</si>
  <si>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</si>
  <si>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</si>
  <si>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</si>
  <si>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</si>
  <si>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</si>
  <si>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</si>
  <si>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</si>
  <si>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</si>
  <si>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</si>
  <si>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</si>
  <si>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</si>
  <si>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</si>
  <si>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</si>
  <si>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</si>
  <si>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</si>
  <si>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</si>
  <si>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</si>
  <si>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</si>
  <si>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</si>
  <si>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</si>
  <si>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</si>
  <si>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</si>
  <si>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</si>
  <si>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</si>
  <si>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</si>
  <si>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</si>
  <si>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</si>
  <si>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</si>
  <si>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</si>
  <si>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</si>
  <si>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</si>
  <si>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</si>
  <si>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</si>
  <si>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</si>
  <si>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</si>
  <si>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</si>
  <si>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</si>
  <si>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</si>
  <si>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</si>
  <si>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</si>
  <si>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</si>
  <si>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</si>
  <si>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</si>
  <si>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</si>
  <si>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</si>
  <si>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</si>
  <si>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</si>
  <si>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</si>
  <si>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</si>
  <si>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</si>
  <si>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</si>
  <si>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</si>
  <si>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</si>
  <si>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</si>
  <si>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</si>
  <si>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</si>
  <si>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</si>
  <si>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</si>
  <si>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</si>
  <si>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</si>
  <si>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</si>
  <si>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</si>
  <si>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</si>
  <si>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</si>
  <si>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</si>
  <si>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</si>
  <si>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</si>
  <si>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</si>
  <si>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</si>
  <si>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</si>
  <si>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</si>
  <si>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</si>
  <si>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</si>
  <si>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</si>
  <si>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</si>
  <si>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</si>
  <si>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</si>
  <si>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</si>
  <si>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</si>
  <si>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</si>
  <si>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</si>
  <si>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</si>
  <si>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</si>
  <si>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</si>
  <si>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</si>
  <si>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</si>
  <si>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</si>
  <si>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</si>
  <si>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</si>
  <si>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</si>
  <si>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</si>
  <si>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</si>
  <si>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</si>
  <si>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</si>
  <si>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</si>
  <si>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</si>
  <si>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</si>
  <si>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</si>
  <si>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</si>
  <si>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</si>
  <si>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</si>
  <si>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</si>
  <si>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</si>
  <si>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</si>
  <si>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</si>
  <si>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</si>
  <si>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</si>
  <si>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</si>
  <si>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</si>
  <si>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</si>
  <si>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</si>
  <si>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</si>
  <si>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</si>
  <si>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</si>
  <si>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</si>
  <si>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</si>
  <si>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</si>
  <si>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</si>
  <si>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</si>
  <si>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</si>
  <si>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</si>
  <si>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</si>
  <si>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</si>
  <si>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</si>
  <si>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</si>
  <si>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</si>
  <si>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</si>
  <si>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</si>
  <si>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</si>
  <si>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</si>
  <si>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</si>
  <si>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</si>
  <si>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</si>
  <si>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</si>
  <si>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</si>
  <si>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</si>
  <si>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</si>
  <si>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</si>
  <si>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</si>
  <si>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</si>
  <si>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</si>
  <si>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</si>
  <si>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</si>
  <si>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</si>
  <si>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</si>
  <si>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</si>
  <si>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</si>
  <si>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</si>
  <si>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</si>
  <si>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</si>
  <si>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</si>
  <si>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</si>
  <si>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</si>
  <si>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</si>
  <si>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</si>
  <si>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</si>
  <si>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</si>
  <si>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</si>
  <si>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</si>
  <si>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</si>
  <si>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</si>
  <si>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</si>
  <si>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</si>
  <si>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</si>
  <si>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</si>
  <si>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</si>
  <si>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</si>
  <si>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</si>
  <si>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</si>
  <si>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</si>
  <si>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</si>
  <si>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</si>
  <si>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</si>
  <si>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</si>
  <si>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</si>
  <si>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</si>
  <si>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</si>
  <si>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</si>
  <si>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</si>
  <si>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</si>
  <si>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</si>
  <si>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</si>
  <si>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</si>
  <si>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</si>
  <si>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</si>
  <si>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</si>
  <si>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</si>
  <si>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</si>
  <si>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</si>
  <si>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</si>
  <si>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</si>
  <si>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</si>
  <si>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</si>
  <si>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</si>
  <si>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</si>
  <si>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</si>
  <si>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</si>
  <si>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</si>
  <si>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</si>
  <si>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</si>
  <si>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</si>
  <si>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</si>
  <si>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</si>
  <si>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</si>
  <si>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</si>
  <si>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</si>
  <si>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</si>
  <si>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</si>
  <si>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</si>
  <si>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</si>
  <si>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</si>
  <si>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</si>
  <si>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</si>
  <si>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</si>
  <si>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</si>
  <si>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</si>
  <si>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</si>
  <si>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</si>
  <si>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</si>
  <si>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</si>
  <si>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</si>
  <si>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</si>
  <si>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</si>
  <si>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</si>
  <si>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</si>
  <si>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</si>
  <si>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</si>
  <si>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</si>
  <si>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</si>
  <si>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</si>
  <si>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</si>
  <si>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</si>
  <si>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</si>
  <si>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</si>
  <si>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</si>
  <si>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</si>
  <si>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</si>
  <si>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</si>
  <si>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</si>
  <si>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</si>
  <si>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</si>
  <si>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</si>
  <si>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</si>
  <si>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</si>
  <si>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</si>
  <si>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</si>
  <si>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</si>
  <si>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</si>
  <si>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</si>
  <si>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</si>
  <si>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</si>
  <si>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</si>
  <si>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</si>
  <si>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</si>
  <si>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</si>
  <si>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</si>
  <si>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</si>
  <si>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</si>
  <si>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</si>
  <si>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</si>
  <si>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</si>
  <si>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</si>
  <si>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</si>
  <si>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</si>
  <si>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</si>
  <si>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</si>
  <si>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</si>
  <si>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</si>
  <si>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</si>
  <si>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</si>
  <si>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</si>
  <si>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</si>
  <si>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</si>
  <si>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</si>
  <si>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</si>
  <si>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</si>
  <si>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</si>
  <si>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</si>
  <si>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</si>
  <si>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</si>
  <si>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</si>
  <si>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</si>
  <si>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</si>
  <si>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</si>
  <si>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</si>
  <si>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</si>
  <si>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</si>
  <si>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</si>
  <si>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</si>
  <si>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</si>
  <si>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</si>
  <si>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</si>
  <si>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</si>
  <si>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</si>
  <si>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</si>
  <si>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</si>
  <si>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</si>
  <si>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</si>
  <si>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</si>
  <si>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</si>
  <si>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</si>
  <si>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</si>
  <si>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</si>
  <si>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</si>
  <si>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</si>
  <si>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</si>
  <si>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</si>
  <si>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</si>
  <si>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</si>
  <si>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</si>
  <si>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</si>
  <si>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</si>
  <si>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</si>
  <si>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</si>
  <si>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</si>
  <si>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</si>
  <si>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</si>
  <si>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</si>
  <si>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</si>
  <si>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</si>
  <si>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</si>
  <si>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</si>
  <si>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</si>
  <si>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</si>
  <si>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</si>
  <si>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</si>
  <si>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</si>
  <si>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</si>
  <si>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</si>
  <si>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</si>
  <si>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</si>
  <si>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</si>
  <si>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</si>
  <si>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</si>
  <si>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</si>
  <si>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</si>
  <si>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</si>
  <si>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</si>
  <si>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</si>
  <si>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</si>
  <si>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</si>
  <si>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</si>
  <si>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</si>
  <si>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</si>
  <si>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</si>
  <si>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</si>
  <si>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</si>
  <si>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</si>
  <si>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</si>
  <si>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</si>
  <si>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</si>
  <si>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</si>
  <si>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</si>
  <si>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</si>
  <si>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</si>
  <si>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</si>
  <si>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</si>
  <si>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</si>
  <si>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</si>
  <si>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</si>
  <si>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</si>
  <si>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</si>
  <si>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</si>
  <si>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</si>
  <si>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</si>
  <si>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</si>
  <si>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</si>
  <si>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</si>
  <si>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</si>
  <si>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</si>
  <si>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</si>
  <si>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</si>
  <si>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</si>
  <si>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</si>
  <si>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</si>
  <si>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</si>
  <si>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</si>
  <si>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</si>
  <si>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</si>
  <si>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</si>
  <si>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</si>
  <si>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</si>
  <si>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</si>
  <si>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</si>
  <si>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</si>
  <si>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</si>
  <si>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</si>
  <si>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</si>
  <si>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</si>
  <si>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</si>
  <si>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</si>
  <si>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</si>
  <si>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</si>
  <si>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</si>
  <si>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</si>
  <si>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</si>
  <si>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</si>
  <si>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</si>
  <si>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</si>
  <si>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</si>
  <si>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</si>
  <si>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</si>
  <si>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</si>
  <si>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</si>
  <si>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</si>
  <si>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</si>
  <si>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</si>
  <si>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</si>
  <si>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</si>
  <si>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</si>
  <si>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</si>
  <si>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</si>
  <si>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</si>
  <si>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</si>
  <si>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</si>
  <si>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</si>
  <si>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</si>
  <si>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</si>
  <si>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</si>
  <si>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</si>
  <si>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</si>
  <si>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</si>
  <si>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</si>
  <si>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</si>
  <si>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</si>
  <si>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</si>
  <si>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</si>
  <si>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</si>
  <si>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</si>
  <si>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</si>
  <si>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</si>
  <si>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</si>
  <si>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</si>
  <si>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</si>
  <si>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</si>
  <si>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</si>
  <si>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</si>
  <si>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</si>
  <si>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</si>
  <si>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</si>
  <si>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</si>
  <si>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</si>
  <si>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</si>
  <si>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</si>
  <si>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</si>
  <si>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</si>
  <si>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</si>
  <si>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</si>
  <si>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</si>
  <si>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</si>
  <si>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</si>
  <si>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</si>
  <si>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</si>
  <si>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</si>
  <si>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</si>
  <si>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</si>
  <si>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</si>
  <si>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</si>
  <si>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</si>
  <si>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</si>
  <si>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</si>
  <si>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</si>
  <si>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</si>
  <si>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</si>
  <si>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</si>
  <si>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</si>
  <si>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</si>
  <si>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</si>
  <si>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</si>
  <si>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</si>
  <si>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</si>
  <si>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</si>
  <si>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</si>
  <si>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</si>
  <si>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</si>
  <si>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</si>
  <si>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</si>
  <si>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</si>
  <si>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</si>
  <si>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</si>
  <si>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</si>
  <si>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</si>
  <si>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</si>
  <si>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</si>
  <si>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</si>
  <si>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</si>
  <si>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</si>
  <si>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</si>
  <si>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</si>
  <si>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</si>
  <si>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</si>
  <si>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</si>
  <si>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</si>
  <si>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</si>
  <si>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</si>
  <si>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</si>
  <si>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</si>
  <si>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</si>
  <si>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</si>
  <si>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</si>
  <si>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</si>
  <si>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</si>
  <si>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</si>
  <si>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</si>
  <si>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</si>
  <si>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</si>
  <si>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</si>
  <si>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</si>
  <si>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</si>
  <si>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</si>
  <si>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</si>
  <si>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</si>
  <si>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</si>
  <si>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</si>
  <si>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</si>
  <si>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</si>
  <si>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</si>
  <si>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</si>
  <si>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</si>
  <si>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</si>
  <si>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</si>
  <si>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</si>
  <si>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</si>
  <si>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</si>
  <si>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</si>
  <si>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</si>
  <si>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</si>
  <si>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</si>
  <si>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</si>
  <si>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</si>
  <si>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</si>
  <si>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</si>
  <si>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</si>
  <si>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</si>
  <si>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</si>
  <si>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</si>
  <si>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</si>
  <si>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</si>
  <si>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</si>
  <si>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</si>
  <si>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</si>
  <si>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</si>
  <si>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</si>
  <si>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</si>
  <si>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</si>
  <si>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</si>
  <si>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</si>
  <si>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</si>
  <si>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</si>
  <si>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</si>
  <si>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</si>
  <si>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</si>
  <si>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</si>
  <si>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</si>
  <si>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</si>
  <si>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</si>
  <si>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</si>
  <si>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</si>
  <si>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</si>
  <si>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</si>
  <si>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</si>
  <si>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</si>
  <si>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</si>
  <si>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</si>
  <si>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</si>
  <si>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</si>
  <si>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</si>
  <si>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</si>
  <si>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</si>
  <si>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</si>
  <si>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</si>
  <si>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</si>
  <si>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</si>
  <si>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</si>
  <si>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</si>
  <si>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</si>
  <si>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</si>
  <si>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</si>
  <si>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</si>
  <si>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</si>
  <si>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</si>
  <si>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</si>
  <si>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</si>
  <si>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</si>
  <si>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</si>
  <si>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</si>
  <si>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</si>
  <si>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</si>
  <si>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</si>
  <si>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</si>
  <si>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</si>
  <si>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</si>
  <si>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</si>
  <si>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</si>
  <si>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</si>
  <si>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</si>
  <si>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</si>
  <si>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</si>
  <si>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</si>
  <si>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</si>
  <si>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</si>
  <si>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</si>
  <si>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</si>
  <si>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</si>
  <si>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</si>
  <si>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</si>
  <si>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</si>
  <si>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</si>
  <si>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</si>
  <si>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</si>
  <si>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</si>
  <si>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</si>
  <si>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</si>
  <si>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</si>
  <si>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</si>
  <si>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</si>
  <si>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</si>
  <si>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</si>
  <si>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</si>
  <si>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</si>
  <si>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</si>
  <si>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</si>
  <si>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</si>
  <si>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</si>
  <si>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</si>
  <si>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</si>
  <si>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</si>
  <si>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</si>
  <si>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</si>
  <si>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</si>
  <si>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</si>
  <si>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</si>
  <si>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</si>
  <si>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</si>
  <si>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</si>
  <si>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</si>
  <si>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</si>
  <si>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</si>
  <si>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</si>
  <si>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</si>
  <si>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</si>
  <si>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</si>
  <si>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</si>
  <si>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</si>
  <si>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</si>
  <si>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</si>
  <si>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</si>
  <si>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</si>
  <si>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</si>
  <si>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</si>
  <si>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</si>
  <si>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</si>
  <si>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</si>
  <si>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</si>
  <si>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</si>
  <si>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</si>
  <si>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</si>
  <si>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</si>
  <si>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</si>
  <si>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</si>
  <si>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</si>
  <si>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</si>
  <si>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</si>
  <si>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</si>
  <si>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</si>
  <si>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</si>
  <si>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</si>
  <si>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</si>
  <si>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</si>
  <si>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</si>
  <si>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</si>
  <si>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</si>
  <si>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</si>
  <si>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</si>
  <si>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</si>
  <si>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</si>
  <si>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</si>
  <si>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</si>
  <si>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</si>
  <si>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</si>
  <si>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</si>
  <si>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</si>
  <si>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</si>
  <si>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</si>
  <si>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</si>
  <si>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</si>
  <si>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</si>
  <si>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</si>
  <si>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</si>
  <si>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</si>
  <si>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</si>
  <si>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</si>
  <si>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</si>
  <si>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</si>
  <si>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</si>
  <si>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</si>
  <si>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</si>
  <si>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</si>
  <si>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</si>
  <si>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</si>
  <si>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</si>
  <si>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</si>
  <si>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</si>
  <si>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</si>
  <si>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</si>
  <si>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</si>
  <si>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</si>
  <si>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</si>
  <si>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</si>
  <si>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</si>
  <si>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</si>
  <si>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</si>
  <si>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</si>
  <si>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</si>
  <si>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</si>
  <si>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</si>
  <si>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</si>
  <si>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</si>
  <si>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</si>
  <si>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</si>
  <si>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</si>
  <si>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</si>
  <si>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</si>
  <si>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</si>
  <si>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</si>
  <si>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</si>
  <si>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</si>
  <si>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</si>
  <si>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</si>
  <si>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</si>
  <si>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</si>
  <si>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</si>
  <si>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</si>
  <si>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</si>
  <si>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</si>
  <si>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</si>
  <si>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</si>
  <si>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</si>
  <si>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</si>
  <si>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</si>
  <si>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</si>
  <si>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</si>
  <si>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</si>
  <si>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</si>
  <si>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</si>
  <si>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</si>
  <si>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</si>
  <si>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</si>
  <si>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</si>
  <si>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</si>
  <si>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</si>
  <si>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</si>
  <si>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</si>
  <si>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</si>
  <si>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</si>
  <si>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</si>
  <si>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</si>
  <si>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</si>
  <si>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</si>
  <si>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</si>
  <si>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</si>
  <si>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</si>
  <si>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</si>
  <si>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</si>
  <si>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</si>
  <si>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</si>
  <si>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</si>
  <si>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</si>
  <si>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</si>
  <si>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</si>
  <si>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</si>
  <si>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</si>
  <si>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</si>
  <si>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</si>
  <si>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</si>
  <si>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</si>
  <si>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</si>
  <si>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</si>
  <si>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</si>
  <si>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</si>
  <si>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</si>
  <si>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</si>
  <si>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</si>
  <si>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</si>
  <si>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</si>
  <si>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</si>
  <si>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</si>
  <si>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</si>
  <si>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</si>
  <si>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</si>
  <si>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</si>
  <si>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</si>
  <si>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</si>
  <si>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</si>
  <si>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</si>
  <si>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</si>
  <si>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</si>
  <si>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</si>
  <si>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</si>
  <si>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</si>
  <si>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</si>
  <si>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</si>
  <si>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</si>
  <si>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</si>
  <si>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</si>
  <si>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</si>
  <si>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</si>
  <si>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</si>
  <si>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</si>
  <si>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</si>
  <si>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</si>
  <si>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</si>
  <si>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</si>
  <si>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</si>
  <si>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</si>
  <si>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</si>
  <si>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</si>
  <si>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</si>
  <si>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</si>
  <si>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</si>
  <si>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</si>
  <si>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</si>
  <si>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</si>
  <si>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</si>
  <si>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</si>
  <si>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</si>
  <si>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</si>
  <si>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</si>
  <si>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</si>
  <si>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</si>
  <si>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</si>
  <si>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</si>
  <si>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</si>
  <si>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</si>
  <si>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</si>
  <si>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</si>
  <si>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</si>
  <si>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</si>
  <si>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</si>
  <si>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</si>
  <si>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</si>
  <si>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</si>
  <si>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</si>
  <si>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</si>
  <si>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</si>
  <si>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</si>
  <si>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</si>
  <si>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</si>
  <si>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</si>
  <si>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</si>
  <si>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</si>
  <si>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</si>
  <si>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</si>
  <si>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</si>
  <si>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</si>
  <si>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</si>
  <si>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</si>
  <si>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</si>
  <si>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</si>
  <si>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</si>
  <si>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</si>
  <si>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</si>
  <si>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</si>
  <si>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</si>
  <si>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</si>
  <si>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</si>
  <si>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</si>
  <si>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</si>
  <si>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</si>
  <si>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</si>
  <si>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</si>
  <si>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</si>
  <si>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</si>
  <si>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</si>
  <si>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</si>
  <si>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</si>
  <si>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</si>
  <si>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</si>
  <si>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</si>
  <si>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</si>
  <si>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</si>
  <si>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</si>
  <si>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</si>
  <si>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</si>
  <si>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</si>
  <si>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</si>
  <si>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</si>
  <si>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</si>
  <si>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</si>
  <si>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</si>
  <si>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</si>
  <si>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</si>
  <si>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</si>
  <si>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</si>
  <si>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</si>
  <si>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</si>
  <si>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</si>
  <si>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</si>
  <si>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</si>
  <si>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</si>
  <si>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</si>
  <si>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</si>
  <si>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</si>
  <si>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</si>
  <si>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</si>
  <si>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</si>
  <si>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</si>
  <si>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</si>
  <si>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</si>
  <si>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</si>
  <si>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</si>
  <si>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</si>
  <si>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</si>
  <si>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</si>
  <si>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</si>
  <si>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</si>
  <si>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</si>
  <si>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</si>
  <si>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</si>
  <si>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</si>
  <si>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</si>
  <si>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</si>
  <si>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</si>
  <si>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</si>
  <si>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</si>
  <si>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</si>
  <si>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</si>
  <si>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</si>
  <si>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</si>
  <si>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</si>
  <si>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</si>
  <si>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</si>
  <si>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</si>
  <si>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</si>
  <si>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</si>
  <si>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</si>
  <si>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</si>
  <si>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</si>
  <si>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</si>
  <si>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</si>
  <si>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</si>
  <si>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</si>
  <si>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</si>
  <si>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</si>
  <si>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</si>
  <si>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</si>
  <si>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</si>
  <si>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</si>
  <si>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</si>
  <si>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</si>
  <si>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</si>
  <si>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</si>
  <si>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</si>
  <si>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</si>
  <si>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</si>
  <si>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</si>
  <si>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</si>
  <si>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</si>
  <si>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</si>
  <si>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</si>
  <si>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</si>
  <si>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</si>
  <si>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</si>
  <si>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</si>
  <si>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</si>
  <si>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</si>
  <si>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</si>
  <si>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</si>
  <si>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</si>
  <si>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</si>
  <si>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</si>
  <si>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</si>
  <si>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</si>
  <si>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</si>
  <si>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</si>
  <si>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</si>
  <si>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</si>
  <si>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</si>
  <si>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</si>
  <si>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</si>
  <si>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</si>
  <si>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</si>
  <si>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</si>
  <si>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</si>
  <si>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</si>
  <si>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</si>
  <si>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</si>
  <si>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</si>
  <si>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</si>
  <si>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</si>
  <si>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</si>
  <si>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</si>
  <si>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</si>
  <si>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</si>
  <si>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</si>
  <si>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</si>
  <si>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</si>
  <si>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</si>
  <si>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</si>
  <si>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</si>
  <si>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</si>
  <si>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</si>
  <si>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</si>
  <si>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</si>
  <si>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</si>
  <si>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</si>
  <si>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</si>
  <si>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</si>
  <si>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</si>
  <si>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</si>
  <si>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</si>
  <si>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</si>
  <si>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</si>
  <si>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</si>
  <si>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</si>
  <si>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</si>
  <si>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</si>
  <si>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</si>
  <si>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</si>
  <si>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</si>
  <si>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</si>
  <si>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</si>
  <si>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</si>
  <si>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</si>
  <si>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</si>
  <si>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</si>
  <si>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</si>
  <si>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</si>
  <si>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</si>
  <si>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</si>
  <si>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</si>
  <si>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</si>
  <si>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</si>
  <si>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</si>
  <si>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</si>
  <si>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</si>
  <si>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</si>
  <si>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</si>
  <si>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</si>
  <si>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</si>
  <si>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</si>
  <si>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</si>
  <si>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</si>
  <si>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</si>
  <si>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</si>
  <si>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</si>
  <si>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</si>
  <si>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</si>
  <si>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</si>
  <si>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</si>
  <si>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</si>
  <si>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</si>
  <si>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</si>
  <si>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</si>
  <si>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</si>
  <si>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</si>
  <si>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</si>
  <si>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</si>
  <si>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</si>
  <si>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</si>
  <si>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</si>
  <si>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</si>
  <si>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</si>
  <si>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</si>
  <si>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</si>
  <si>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</si>
  <si>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</si>
  <si>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</si>
  <si>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</si>
  <si>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</si>
  <si>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</si>
  <si>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</si>
  <si>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</si>
  <si>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</si>
  <si>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</si>
  <si>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</si>
  <si>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</si>
  <si>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</si>
  <si>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</si>
  <si>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</si>
  <si>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</si>
  <si>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</si>
  <si>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</si>
  <si>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</si>
  <si>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</si>
  <si>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</si>
  <si>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</si>
  <si>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</si>
  <si>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</si>
  <si>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</si>
  <si>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</si>
  <si>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</si>
  <si>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</si>
  <si>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</si>
  <si>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</si>
  <si>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</si>
  <si>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</si>
  <si>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</si>
  <si>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</si>
  <si>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</si>
  <si>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</si>
  <si>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</si>
  <si>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</si>
  <si>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</si>
  <si>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</si>
  <si>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</si>
  <si>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</si>
  <si>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</si>
  <si>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</si>
  <si>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</si>
  <si>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</si>
  <si>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</si>
  <si>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</si>
  <si>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</si>
  <si>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</si>
  <si>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</si>
  <si>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</si>
  <si>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</si>
  <si>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</si>
  <si>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</si>
  <si>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</si>
  <si>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</si>
  <si>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</si>
  <si>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</si>
  <si>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</si>
  <si>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</si>
  <si>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</si>
  <si>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</si>
  <si>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</si>
  <si>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</si>
  <si>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</si>
  <si>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</si>
  <si>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</si>
  <si>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</si>
  <si>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</si>
  <si>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</si>
  <si>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</si>
  <si>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</si>
  <si>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</si>
  <si>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</si>
  <si>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</si>
  <si>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</si>
  <si>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</si>
  <si>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</si>
  <si>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</si>
  <si>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</si>
  <si>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</si>
  <si>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</si>
  <si>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</si>
  <si>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</si>
  <si>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</si>
  <si>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</si>
  <si>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</si>
  <si>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</si>
  <si>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</si>
  <si>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</si>
  <si>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</si>
  <si>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</si>
  <si>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</si>
  <si>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</si>
  <si>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</si>
  <si>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</si>
  <si>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</si>
  <si>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</si>
  <si>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</si>
  <si>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</si>
  <si>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</si>
  <si>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</si>
  <si>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</si>
  <si>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</si>
  <si>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</si>
  <si>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</si>
  <si>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</si>
  <si>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</si>
  <si>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</si>
  <si>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</si>
  <si>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</si>
  <si>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</si>
  <si>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</si>
  <si>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</si>
  <si>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</si>
  <si>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</si>
  <si>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</si>
  <si>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</si>
  <si>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</si>
  <si>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</si>
  <si>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</si>
  <si>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</si>
  <si>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</si>
  <si>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</si>
  <si>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</si>
  <si>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</si>
  <si>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</si>
  <si>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</si>
  <si>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</si>
  <si>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</si>
  <si>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</si>
  <si>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</si>
  <si>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</si>
  <si>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</si>
  <si>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</si>
  <si>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</si>
  <si>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</si>
  <si>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</si>
  <si>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</si>
  <si>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</si>
  <si>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</si>
  <si>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</si>
  <si>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</si>
  <si>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</si>
  <si>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</si>
  <si>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</si>
  <si>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</si>
  <si>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</si>
  <si>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</si>
  <si>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</si>
  <si>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</si>
  <si>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</si>
  <si>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</si>
  <si>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</si>
  <si>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</si>
  <si>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</si>
  <si>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</si>
  <si>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</si>
  <si>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</si>
  <si>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</si>
  <si>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</si>
  <si>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</si>
  <si>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</si>
  <si>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</si>
  <si>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</si>
  <si>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</si>
  <si>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</si>
  <si>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</si>
  <si>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</si>
  <si>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</si>
  <si>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</si>
  <si>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</si>
  <si>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</si>
  <si>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</si>
  <si>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</si>
  <si>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</si>
  <si>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</si>
  <si>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</si>
  <si>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</si>
  <si>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</si>
  <si>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</si>
  <si>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</si>
  <si>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</si>
  <si>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</si>
  <si>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</si>
  <si>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</si>
  <si>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</si>
  <si>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</si>
  <si>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</si>
  <si>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</si>
  <si>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</si>
  <si>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</si>
  <si>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</si>
  <si>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</si>
  <si>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</si>
  <si>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</si>
  <si>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</si>
  <si>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</si>
  <si>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</si>
  <si>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</si>
  <si>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</si>
  <si>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</si>
  <si>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</si>
  <si>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</si>
  <si>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</si>
  <si>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</si>
  <si>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</si>
  <si>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</si>
  <si>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</si>
  <si>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</si>
  <si>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</si>
  <si>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</si>
  <si>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</si>
  <si>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</si>
  <si>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</si>
  <si>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</si>
  <si>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</si>
  <si>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</si>
  <si>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</si>
  <si>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</si>
  <si>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</si>
  <si>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</si>
  <si>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</si>
  <si>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</si>
  <si>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</si>
  <si>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</si>
  <si>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</si>
  <si>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</si>
  <si>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</si>
  <si>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</si>
  <si>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</si>
  <si>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</si>
  <si>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</si>
  <si>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</si>
  <si>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</si>
  <si>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</si>
  <si>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</si>
  <si>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</si>
  <si>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</si>
  <si>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</si>
  <si>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</si>
  <si>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</si>
  <si>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</si>
  <si>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</si>
  <si>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</si>
  <si>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</si>
  <si>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</si>
  <si>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</si>
  <si>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</si>
  <si>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</si>
  <si>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</si>
  <si>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</si>
  <si>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</si>
  <si>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</si>
  <si>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</si>
  <si>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</si>
  <si>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</si>
  <si>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</si>
  <si>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</si>
  <si>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</si>
  <si>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</si>
  <si>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</si>
  <si>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</si>
  <si>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</si>
  <si>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</si>
  <si>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</si>
  <si>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</si>
  <si>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</si>
  <si>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</si>
  <si>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</si>
  <si>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</si>
  <si>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</si>
  <si>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</si>
  <si>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</si>
  <si>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</si>
  <si>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</si>
  <si>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</si>
  <si>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</si>
  <si>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</si>
  <si>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</si>
  <si>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</si>
  <si>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</si>
  <si>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</si>
  <si>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</si>
  <si>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</si>
  <si>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</si>
  <si>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</si>
  <si>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</si>
  <si>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</si>
  <si>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</si>
  <si>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</si>
  <si>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</si>
  <si>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</si>
  <si>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</si>
  <si>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</si>
  <si>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</si>
  <si>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</si>
  <si>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</si>
  <si>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</si>
  <si>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</si>
  <si>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</si>
  <si>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</si>
  <si>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</si>
  <si>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</si>
  <si>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</si>
  <si>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</si>
  <si>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</si>
  <si>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</si>
  <si>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</si>
  <si>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</si>
  <si>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</si>
  <si>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</si>
  <si>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</si>
  <si>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</si>
  <si>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</si>
  <si>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</si>
  <si>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</si>
  <si>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</si>
  <si>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</si>
  <si>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</si>
  <si>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</si>
  <si>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</si>
  <si>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</si>
  <si>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</si>
  <si>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</si>
  <si>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</si>
  <si>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</si>
  <si>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</si>
  <si>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</si>
  <si>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</si>
  <si>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</si>
  <si>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</si>
  <si>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</si>
  <si>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</si>
  <si>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</si>
  <si>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</si>
  <si>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</si>
  <si>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</si>
  <si>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</si>
  <si>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</si>
  <si>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</si>
  <si>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</si>
  <si>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</si>
  <si>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</si>
  <si>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</si>
  <si>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</si>
  <si>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</si>
  <si>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</si>
  <si>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</si>
  <si>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</si>
  <si>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</si>
  <si>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</si>
  <si>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</si>
  <si>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</si>
  <si>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</si>
  <si>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</si>
  <si>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</si>
  <si>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</si>
  <si>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</si>
  <si>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</si>
  <si>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</si>
  <si>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</si>
  <si>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</si>
  <si>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</si>
  <si>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</si>
  <si>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</si>
  <si>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</si>
  <si>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</si>
  <si>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</si>
  <si>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</si>
  <si>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</si>
  <si>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</si>
  <si>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</si>
  <si>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</si>
  <si>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</si>
  <si>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</si>
  <si>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</si>
  <si>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</si>
  <si>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</si>
  <si>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</si>
  <si>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</si>
  <si>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</si>
  <si>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</si>
  <si>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</si>
  <si>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</si>
  <si>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</si>
  <si>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</si>
  <si>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</si>
  <si>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</si>
  <si>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</si>
  <si>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</si>
  <si>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</si>
  <si>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</si>
  <si>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</si>
  <si>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</si>
  <si>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</si>
  <si>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</si>
  <si>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</si>
  <si>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</si>
  <si>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</si>
  <si>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</si>
  <si>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</si>
  <si>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</si>
  <si>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</si>
  <si>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</si>
  <si>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</si>
  <si>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</si>
  <si>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</si>
  <si>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</si>
  <si>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</si>
  <si>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</si>
  <si>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</si>
  <si>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</si>
  <si>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</si>
  <si>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</si>
  <si>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</si>
  <si>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</si>
  <si>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</si>
  <si>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</si>
  <si>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</si>
  <si>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</si>
  <si>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</si>
  <si>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</si>
  <si>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</si>
  <si>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</si>
  <si>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</si>
  <si>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</si>
  <si>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</si>
  <si>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</si>
  <si>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</si>
  <si>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</si>
  <si>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</si>
  <si>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</si>
  <si>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</si>
  <si>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</si>
  <si>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</si>
  <si>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</si>
  <si>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</si>
  <si>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</si>
  <si>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</si>
  <si>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</si>
  <si>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</si>
  <si>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</si>
  <si>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</si>
  <si>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</si>
  <si>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</si>
  <si>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</si>
  <si>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</si>
  <si>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</si>
  <si>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</si>
  <si>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</si>
  <si>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</si>
  <si>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</si>
  <si>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</si>
  <si>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</si>
  <si>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</si>
  <si>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</si>
  <si>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</si>
  <si>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</si>
  <si>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</si>
  <si>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</si>
  <si>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</si>
  <si>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</si>
  <si>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</si>
  <si>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</si>
  <si>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</si>
  <si>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</si>
  <si>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</si>
  <si>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</si>
  <si>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</si>
  <si>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</si>
  <si>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</si>
  <si>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</si>
  <si>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</si>
  <si>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</si>
  <si>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</si>
  <si>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</si>
  <si>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</si>
  <si>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</si>
  <si>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</si>
  <si>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</si>
  <si>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</si>
  <si>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</si>
  <si>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</si>
  <si>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</si>
  <si>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</si>
  <si>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</si>
  <si>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</si>
  <si>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</si>
  <si>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</si>
  <si>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</si>
  <si>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</si>
  <si>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</si>
  <si>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</si>
  <si>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</si>
  <si>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</si>
  <si>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</si>
  <si>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</si>
  <si>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</si>
  <si>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</si>
  <si>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</si>
  <si>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</si>
  <si>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</si>
  <si>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</si>
  <si>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</si>
  <si>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</si>
  <si>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</si>
  <si>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</si>
  <si>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</si>
  <si>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</si>
  <si>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</si>
  <si>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</si>
  <si>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</si>
  <si>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</si>
  <si>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</si>
  <si>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</si>
  <si>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</si>
  <si>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</si>
  <si>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</si>
  <si>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</si>
  <si>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</si>
  <si>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</si>
  <si>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</si>
  <si>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</si>
  <si>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</si>
  <si>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</si>
  <si>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</si>
  <si>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</si>
  <si>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</si>
  <si>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</si>
  <si>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</si>
  <si>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</si>
  <si>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</si>
  <si>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</si>
  <si>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</si>
  <si>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</si>
  <si>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</si>
  <si>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</si>
  <si>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</si>
  <si>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</si>
  <si>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</si>
  <si>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</si>
  <si>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</si>
  <si>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</si>
  <si>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</si>
  <si>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</si>
  <si>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</si>
  <si>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</si>
  <si>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</si>
  <si>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</si>
  <si>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</si>
  <si>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</si>
  <si>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</si>
  <si>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</si>
  <si>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</si>
  <si>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</si>
  <si>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</si>
  <si>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</si>
  <si>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</si>
  <si>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</si>
  <si>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</si>
  <si>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</si>
  <si>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</si>
  <si>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</si>
  <si>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</si>
  <si>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</si>
  <si>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</si>
  <si>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</si>
  <si>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</si>
  <si>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</si>
  <si>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</si>
  <si>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</si>
  <si>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</si>
  <si>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</si>
  <si>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</si>
  <si>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</si>
  <si>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</si>
  <si>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</si>
  <si>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</si>
  <si>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</si>
  <si>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</si>
  <si>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</si>
  <si>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</si>
  <si>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</si>
  <si>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</si>
  <si>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</si>
  <si>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</si>
  <si>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</si>
  <si>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</si>
  <si>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</si>
  <si>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</si>
  <si>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</si>
  <si>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</si>
  <si>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</si>
  <si>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</si>
  <si>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</si>
  <si>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</si>
  <si>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</si>
  <si>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</si>
  <si>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</si>
  <si>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</si>
  <si>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</si>
  <si>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</si>
  <si>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</si>
  <si>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</si>
  <si>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</si>
  <si>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</si>
  <si>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</si>
  <si>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</si>
  <si>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</si>
  <si>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</si>
  <si>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</si>
  <si>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</si>
  <si>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</si>
  <si>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</si>
  <si>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</si>
  <si>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</si>
  <si>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</si>
  <si>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</si>
  <si>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</si>
  <si>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</si>
  <si>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</si>
  <si>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</si>
  <si>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</si>
  <si>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</si>
  <si>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</si>
  <si>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</si>
  <si>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</si>
  <si>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</si>
  <si>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</si>
  <si>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</si>
  <si>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</si>
  <si>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</si>
  <si>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</si>
  <si>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</si>
  <si>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</si>
  <si>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</si>
  <si>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</si>
  <si>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</si>
  <si>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</si>
  <si>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</si>
  <si>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</si>
  <si>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</si>
  <si>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</si>
  <si>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</si>
  <si>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</si>
  <si>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</si>
  <si>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</si>
  <si>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</si>
  <si>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</si>
  <si>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</si>
  <si>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</si>
  <si>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</si>
  <si>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</si>
  <si>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</si>
  <si>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</si>
  <si>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</si>
  <si>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</si>
  <si>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</si>
  <si>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</si>
  <si>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</si>
  <si>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</si>
  <si>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</si>
  <si>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</si>
  <si>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</si>
  <si>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</si>
  <si>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</si>
  <si>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</si>
  <si>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</si>
  <si>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</si>
  <si>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</si>
  <si>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</si>
  <si>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</si>
  <si>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</si>
  <si>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</si>
  <si>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</si>
  <si>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</si>
  <si>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</si>
  <si>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</si>
  <si>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</si>
  <si>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</si>
  <si>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</si>
  <si>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</si>
  <si>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</si>
  <si>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</si>
  <si>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</si>
  <si>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</si>
  <si>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</si>
  <si>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</si>
  <si>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</si>
  <si>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</si>
  <si>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</si>
  <si>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</si>
  <si>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</si>
  <si>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</si>
  <si>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</si>
  <si>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</si>
  <si>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</si>
  <si>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</si>
  <si>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</si>
  <si>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</si>
  <si>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</si>
  <si>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</si>
  <si>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</si>
  <si>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</si>
  <si>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</si>
  <si>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</si>
  <si>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</si>
  <si>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</si>
  <si>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</si>
  <si>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</si>
  <si>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</si>
  <si>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</si>
  <si>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</si>
  <si>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</si>
  <si>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</si>
  <si>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</si>
  <si>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</si>
  <si>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</si>
  <si>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</si>
  <si>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</si>
  <si>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</si>
  <si>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</si>
  <si>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</si>
  <si>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</si>
  <si>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</si>
  <si>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</si>
  <si>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</si>
  <si>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</si>
  <si>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</si>
  <si>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</si>
  <si>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</si>
  <si>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</si>
  <si>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</si>
  <si>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</si>
  <si>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</si>
  <si>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</si>
  <si>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</si>
  <si>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</si>
  <si>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</si>
  <si>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</si>
  <si>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</si>
  <si>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</si>
  <si>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</si>
  <si>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</si>
  <si>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</si>
  <si>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</si>
  <si>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</si>
  <si>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</si>
  <si>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</si>
  <si>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</si>
  <si>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</si>
  <si>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</si>
  <si>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</si>
  <si>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</si>
  <si>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</si>
  <si>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</si>
  <si>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</si>
  <si>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</si>
  <si>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</si>
  <si>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</si>
  <si>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</si>
  <si>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</si>
  <si>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</si>
  <si>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</si>
  <si>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</si>
  <si>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</si>
  <si>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</si>
  <si>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</si>
  <si>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</si>
  <si>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</si>
  <si>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</si>
  <si>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</si>
  <si>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</si>
  <si>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</si>
  <si>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</si>
  <si>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</si>
  <si>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</si>
  <si>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</si>
  <si>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</si>
  <si>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</si>
  <si>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</si>
  <si>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</si>
  <si>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</si>
  <si>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</si>
  <si>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</si>
  <si>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</si>
  <si>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</si>
  <si>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</si>
  <si>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</si>
  <si>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</si>
  <si>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</si>
  <si>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</si>
  <si>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</si>
  <si>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</si>
  <si>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</si>
  <si>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</si>
  <si>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</si>
  <si>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</si>
  <si>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</si>
  <si>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</si>
  <si>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</si>
  <si>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</si>
  <si>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</si>
  <si>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</si>
  <si>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</si>
  <si>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</si>
  <si>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</si>
  <si>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</si>
  <si>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</si>
  <si>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</si>
  <si>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</si>
  <si>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</si>
  <si>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</si>
  <si>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</si>
  <si>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</si>
  <si>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</si>
  <si>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</si>
  <si>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</si>
  <si>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</si>
  <si>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</si>
  <si>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</si>
  <si>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</si>
  <si>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</si>
  <si>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</si>
  <si>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</si>
  <si>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</si>
  <si>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</si>
  <si>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</si>
  <si>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</si>
  <si>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</si>
  <si>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</si>
  <si>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</si>
  <si>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</si>
  <si>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</si>
  <si>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</si>
  <si>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</si>
  <si>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</si>
  <si>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</si>
  <si>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</si>
  <si>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</si>
  <si>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</si>
  <si>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</si>
  <si>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</si>
  <si>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</si>
  <si>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</si>
  <si>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</si>
  <si>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</si>
  <si>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</si>
  <si>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</si>
  <si>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</si>
  <si>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</si>
  <si>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</si>
  <si>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</si>
  <si>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</si>
  <si>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</si>
  <si>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</si>
  <si>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</si>
  <si>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</si>
  <si>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</si>
  <si>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</si>
  <si>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</si>
  <si>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</si>
  <si>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</si>
  <si>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</si>
  <si>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</si>
  <si>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</si>
  <si>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</si>
  <si>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</si>
  <si>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</si>
  <si>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</si>
  <si>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</si>
  <si>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</si>
  <si>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</si>
  <si>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</si>
  <si>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</si>
  <si>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</si>
  <si>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</si>
  <si>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</si>
  <si>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</si>
  <si>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</si>
  <si>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</si>
  <si>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</si>
  <si>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</si>
  <si>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</si>
  <si>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</si>
  <si>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</si>
  <si>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</si>
  <si>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</si>
  <si>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</si>
  <si>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</si>
  <si>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</si>
  <si>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</si>
  <si>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</si>
  <si>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</si>
  <si>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</si>
  <si>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</si>
  <si>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</si>
  <si>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</si>
  <si>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</si>
  <si>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</si>
  <si>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</si>
  <si>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</si>
  <si>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</si>
  <si>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</si>
  <si>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</si>
  <si>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</si>
  <si>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</si>
  <si>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</si>
  <si>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</si>
  <si>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</si>
  <si>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</si>
  <si>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</si>
  <si>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</si>
  <si>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</si>
  <si>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</si>
  <si>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</si>
  <si>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</si>
  <si>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</si>
  <si>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</si>
  <si>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</si>
  <si>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</si>
  <si>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</si>
  <si>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</si>
  <si>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</si>
  <si>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</si>
  <si>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</si>
  <si>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</si>
  <si>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</si>
  <si>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</si>
  <si>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</si>
  <si>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</si>
  <si>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</si>
  <si>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</si>
  <si>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</si>
  <si>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</si>
  <si>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</si>
  <si>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</si>
  <si>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</si>
  <si>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</si>
  <si>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</si>
  <si>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</si>
  <si>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</si>
  <si>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</si>
  <si>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</si>
  <si>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</si>
  <si>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</si>
  <si>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</si>
  <si>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</si>
  <si>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</si>
  <si>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</si>
  <si>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</si>
  <si>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</si>
  <si>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</si>
  <si>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</si>
  <si>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</si>
  <si>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</si>
  <si>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</si>
  <si>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</si>
  <si>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</si>
  <si>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</si>
  <si>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</si>
  <si>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</si>
  <si>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</si>
  <si>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</si>
  <si>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</si>
  <si>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</si>
  <si>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</si>
  <si>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</si>
  <si>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</si>
  <si>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</si>
  <si>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</si>
  <si>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</si>
  <si>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</si>
  <si>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</si>
  <si>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</si>
  <si>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</si>
  <si>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</si>
  <si>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</si>
  <si>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</si>
  <si>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</si>
  <si>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</si>
  <si>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</si>
  <si>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</si>
  <si>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</si>
  <si>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</si>
  <si>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</si>
  <si>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</si>
  <si>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</si>
  <si>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</si>
  <si>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</si>
  <si>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</si>
  <si>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</si>
  <si>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</si>
  <si>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</si>
  <si>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</si>
  <si>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</si>
  <si>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</si>
  <si>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</si>
  <si>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</si>
  <si>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</si>
  <si>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</si>
  <si>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</si>
  <si>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</si>
  <si>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</si>
  <si>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</si>
  <si>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</si>
  <si>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</si>
  <si>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</si>
  <si>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</si>
  <si>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</si>
  <si>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</si>
  <si>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</si>
  <si>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</si>
  <si>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</si>
  <si>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</si>
  <si>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</si>
  <si>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</si>
  <si>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</si>
  <si>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</si>
  <si>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</si>
  <si>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</si>
  <si>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</si>
  <si>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</si>
  <si>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</si>
  <si>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</si>
  <si>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</si>
  <si>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</si>
  <si>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</si>
  <si>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</si>
  <si>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</si>
  <si>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</si>
  <si>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</si>
  <si>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</si>
  <si>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</si>
  <si>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</si>
  <si>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</si>
  <si>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</si>
  <si>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</si>
  <si>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</si>
  <si>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</si>
  <si>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</si>
  <si>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</si>
  <si>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</si>
  <si>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</si>
  <si>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</si>
  <si>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</si>
  <si>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</si>
  <si>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</si>
  <si>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</si>
  <si>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</si>
  <si>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</si>
  <si>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</si>
  <si>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</si>
  <si>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</si>
  <si>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</si>
  <si>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</si>
  <si>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</si>
  <si>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</si>
  <si>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</si>
  <si>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</si>
  <si>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</si>
  <si>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</si>
  <si>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</si>
  <si>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</si>
  <si>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</si>
  <si>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</si>
  <si>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</si>
  <si>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</si>
  <si>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</si>
  <si>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</si>
  <si>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</si>
  <si>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</si>
  <si>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</si>
  <si>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</si>
  <si>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</si>
  <si>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</si>
  <si>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</si>
  <si>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</si>
  <si>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</si>
  <si>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</si>
  <si>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</si>
  <si>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</si>
  <si>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</si>
  <si>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</si>
  <si>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</si>
  <si>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</si>
  <si>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</si>
  <si>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</si>
  <si>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</si>
  <si>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</si>
  <si>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</si>
  <si>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</si>
  <si>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</si>
  <si>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</si>
  <si>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</si>
  <si>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</si>
  <si>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</si>
  <si>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</si>
  <si>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</si>
  <si>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</si>
  <si>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</si>
  <si>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</si>
  <si>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</si>
  <si>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</si>
  <si>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</si>
  <si>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</si>
  <si>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</si>
  <si>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</si>
  <si>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</si>
  <si>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</si>
  <si>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</si>
  <si>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</si>
  <si>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</si>
  <si>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</si>
  <si>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</si>
  <si>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</si>
  <si>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</si>
  <si>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</si>
  <si>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</si>
  <si>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</si>
  <si>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</si>
  <si>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</si>
  <si>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</si>
  <si>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</si>
  <si>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</si>
  <si>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</si>
  <si>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</si>
  <si>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</si>
  <si>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</si>
  <si>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</si>
  <si>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</si>
  <si>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</si>
  <si>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</si>
  <si>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</si>
  <si>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</si>
  <si>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</si>
  <si>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</si>
  <si>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</si>
  <si>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</si>
  <si>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</si>
  <si>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</si>
  <si>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</si>
  <si>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</si>
  <si>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</si>
  <si>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</si>
  <si>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</si>
  <si>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</si>
  <si>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</si>
  <si>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</si>
  <si>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</si>
  <si>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</si>
  <si>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</si>
  <si>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</si>
  <si>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</si>
  <si>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</si>
  <si>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</si>
  <si>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</si>
  <si>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</si>
  <si>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</si>
  <si>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</si>
  <si>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</si>
  <si>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</si>
  <si>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</si>
  <si>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</si>
  <si>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</si>
  <si>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</si>
  <si>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</si>
  <si>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</si>
  <si>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</si>
  <si>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</si>
  <si>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</si>
  <si>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</si>
  <si>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</si>
  <si>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</si>
  <si>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</si>
  <si>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</si>
  <si>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</si>
  <si>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</si>
  <si>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</si>
  <si>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</si>
  <si>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</si>
  <si>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</si>
  <si>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</si>
  <si>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</si>
  <si>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</si>
  <si>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</si>
  <si>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</si>
  <si>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</si>
  <si>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</si>
  <si>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</si>
  <si>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</si>
  <si>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</si>
  <si>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</si>
  <si>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</si>
  <si>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</si>
  <si>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</si>
  <si>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</si>
  <si>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</si>
  <si>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</si>
  <si>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</si>
  <si>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</si>
  <si>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</si>
  <si>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</si>
  <si>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</si>
  <si>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</si>
  <si>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</si>
  <si>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</si>
  <si>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</si>
  <si>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</si>
  <si>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</si>
  <si>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</si>
  <si>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</si>
  <si>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</si>
  <si>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</si>
  <si>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</si>
  <si>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</si>
  <si>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</si>
  <si>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</si>
  <si>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</si>
  <si>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</si>
  <si>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</si>
  <si>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</si>
  <si>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</si>
  <si>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</si>
  <si>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</si>
  <si>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</si>
  <si>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</si>
  <si>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</si>
  <si>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</si>
  <si>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</si>
  <si>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</si>
  <si>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</si>
  <si>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</si>
  <si>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</si>
  <si>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</si>
  <si>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</si>
  <si>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</si>
  <si>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</si>
  <si>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</si>
  <si>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</si>
  <si>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</si>
  <si>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</si>
  <si>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</si>
  <si>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</si>
  <si>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</si>
  <si>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</si>
  <si>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</si>
  <si>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</si>
  <si>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</si>
  <si>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</si>
  <si>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</si>
  <si>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</si>
  <si>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</si>
  <si>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</si>
  <si>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</si>
  <si>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</si>
  <si>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</si>
  <si>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</si>
  <si>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</si>
  <si>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</si>
  <si>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</si>
  <si>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</si>
  <si>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</si>
  <si>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</si>
  <si>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</si>
  <si>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</si>
  <si>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</si>
  <si>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</si>
  <si>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</si>
  <si>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</si>
  <si>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</si>
  <si>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</si>
  <si>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</si>
  <si>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</si>
  <si>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</si>
  <si>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</si>
  <si>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</si>
  <si>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</si>
  <si>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</si>
  <si>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</si>
  <si>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</si>
  <si>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</si>
  <si>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</si>
  <si>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</si>
  <si>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</si>
  <si>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</si>
  <si>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</si>
  <si>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</si>
  <si>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</si>
  <si>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</si>
  <si>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</si>
  <si>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</si>
  <si>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</si>
  <si>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</si>
  <si>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</si>
  <si>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</si>
  <si>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</si>
  <si>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</si>
  <si>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</si>
  <si>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</si>
  <si>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</si>
  <si>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</si>
  <si>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</si>
  <si>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</si>
  <si>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</si>
  <si>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</si>
  <si>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</si>
  <si>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</si>
  <si>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</si>
  <si>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</si>
  <si>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</si>
  <si>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</si>
  <si>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</si>
  <si>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</si>
  <si>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</si>
  <si>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</si>
  <si>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</si>
  <si>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</si>
  <si>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</si>
  <si>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</si>
  <si>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</si>
  <si>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</si>
  <si>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</si>
  <si>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</si>
  <si>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</si>
  <si>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</si>
  <si>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</si>
  <si>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</si>
  <si>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</si>
  <si>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</si>
  <si>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</si>
  <si>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</si>
  <si>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</si>
  <si>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</si>
  <si>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</si>
  <si>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</si>
  <si>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</si>
  <si>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</si>
  <si>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</si>
  <si>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</si>
  <si>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</si>
  <si>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</si>
  <si>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</si>
  <si>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</si>
  <si>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</si>
  <si>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</si>
  <si>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</si>
  <si>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</si>
  <si>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</si>
  <si>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</si>
  <si>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</si>
  <si>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</si>
  <si>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</si>
  <si>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</si>
  <si>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</si>
  <si>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</si>
  <si>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</si>
  <si>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</si>
  <si>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</si>
  <si>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</si>
  <si>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</si>
  <si>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</si>
  <si>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</si>
  <si>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</si>
  <si>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</si>
  <si>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</si>
  <si>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</si>
  <si>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</si>
  <si>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</si>
  <si>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</si>
  <si>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</si>
  <si>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</si>
  <si>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</si>
  <si>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</si>
  <si>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</si>
  <si>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</si>
  <si>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</si>
  <si>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</si>
  <si>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</si>
  <si>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</si>
  <si>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</si>
  <si>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</si>
  <si>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</si>
  <si>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</si>
  <si>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</si>
  <si>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</si>
  <si>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</si>
  <si>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</si>
  <si>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</si>
  <si>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</si>
  <si>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</si>
  <si>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</si>
  <si>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</si>
  <si>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</si>
  <si>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</si>
  <si>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</si>
  <si>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</si>
  <si>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</si>
  <si>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</si>
  <si>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</si>
  <si>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</si>
  <si>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</si>
  <si>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</si>
  <si>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</si>
  <si>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</si>
  <si>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</si>
  <si>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</si>
  <si>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</si>
  <si>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</si>
  <si>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</si>
  <si>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</si>
  <si>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</si>
  <si>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</si>
  <si>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</si>
  <si>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</si>
  <si>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</si>
  <si>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</si>
  <si>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</si>
  <si>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</si>
  <si>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</si>
  <si>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</si>
  <si>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</si>
  <si>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</si>
  <si>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</si>
  <si>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</si>
  <si>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</si>
  <si>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</si>
  <si>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</si>
  <si>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</si>
  <si>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</si>
  <si>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</si>
  <si>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</si>
  <si>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</si>
  <si>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</si>
  <si>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</si>
  <si>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</si>
  <si>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</si>
  <si>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</si>
  <si>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</si>
  <si>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</si>
  <si>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</si>
  <si>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</si>
  <si>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</si>
  <si>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</si>
  <si>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</si>
  <si>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</si>
  <si>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</si>
  <si>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</si>
  <si>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</si>
  <si>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</si>
  <si>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</si>
  <si>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</si>
  <si>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</si>
  <si>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</si>
  <si>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</si>
  <si>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</si>
  <si>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</si>
  <si>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</si>
  <si>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</si>
  <si>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</si>
  <si>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</si>
  <si>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</si>
  <si>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</si>
  <si>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</si>
  <si>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</si>
  <si>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</si>
  <si>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</si>
  <si>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</si>
  <si>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</si>
  <si>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</si>
  <si>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</si>
  <si>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</si>
  <si>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</si>
  <si>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</si>
  <si>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</si>
  <si>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</si>
  <si>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</si>
  <si>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</si>
  <si>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</si>
  <si>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</si>
  <si>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</si>
  <si>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</si>
  <si>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</si>
  <si>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</si>
  <si>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</si>
  <si>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</si>
  <si>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</si>
  <si>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</si>
  <si>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</si>
  <si>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</si>
  <si>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</si>
  <si>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</si>
  <si>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</si>
  <si>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</si>
  <si>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</si>
  <si>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</si>
  <si>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</si>
  <si>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</si>
  <si>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</si>
  <si>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</si>
  <si>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</si>
  <si>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</si>
  <si>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</si>
  <si>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</si>
  <si>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</si>
  <si>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</si>
  <si>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</si>
  <si>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</si>
  <si>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</si>
  <si>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</si>
  <si>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</si>
  <si>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</si>
  <si>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</si>
  <si>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</si>
  <si>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</si>
  <si>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</si>
  <si>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</si>
  <si>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</si>
  <si>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</si>
  <si>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</si>
  <si>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</si>
  <si>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</si>
  <si>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</si>
  <si>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</si>
  <si>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</si>
  <si>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</si>
  <si>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</si>
  <si>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</si>
  <si>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</si>
  <si>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</si>
  <si>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</si>
  <si>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</si>
  <si>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</si>
  <si>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</si>
  <si>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</si>
  <si>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</si>
  <si>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</si>
  <si>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</si>
  <si>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</si>
  <si>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</si>
  <si>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</si>
  <si>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</si>
  <si>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</si>
  <si>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</si>
  <si>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</si>
  <si>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</si>
  <si>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</si>
  <si>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</si>
  <si>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</si>
  <si>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</si>
  <si>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</si>
  <si>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</si>
  <si>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</si>
  <si>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</si>
  <si>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</si>
  <si>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</si>
  <si>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</si>
  <si>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</si>
  <si>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</si>
  <si>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</si>
  <si>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</si>
  <si>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</si>
  <si>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</si>
  <si>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</si>
  <si>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</si>
  <si>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</si>
  <si>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</si>
  <si>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</si>
  <si>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</si>
  <si>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</si>
  <si>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</si>
  <si>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</si>
  <si>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</si>
  <si>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</si>
  <si>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</si>
  <si>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</si>
  <si>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</si>
  <si>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</si>
  <si>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</si>
  <si>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</si>
  <si>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</si>
  <si>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</si>
  <si>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</si>
  <si>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</si>
  <si>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</si>
  <si>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</si>
  <si>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</si>
  <si>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</si>
  <si>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</si>
  <si>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</si>
  <si>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</si>
  <si>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</si>
  <si>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</si>
  <si>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</si>
  <si>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</si>
  <si>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</si>
  <si>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</si>
  <si>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</si>
  <si>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</si>
  <si>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</si>
  <si>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</si>
  <si>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</si>
  <si>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</si>
  <si>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</si>
  <si>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</si>
  <si>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</si>
  <si>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</si>
  <si>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</si>
  <si>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</si>
  <si>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</si>
  <si>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</si>
  <si>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</si>
  <si>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</si>
  <si>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</si>
  <si>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</si>
  <si>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</si>
  <si>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</si>
  <si>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</si>
  <si>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</si>
  <si>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</si>
  <si>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</si>
  <si>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</si>
  <si>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</si>
  <si>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</si>
  <si>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</si>
  <si>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</si>
  <si>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</si>
  <si>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</si>
  <si>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</si>
  <si>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</si>
  <si>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</si>
  <si>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</si>
  <si>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</si>
  <si>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</si>
  <si>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</si>
  <si>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</si>
  <si>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</si>
  <si>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</si>
  <si>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</si>
  <si>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</si>
  <si>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</si>
  <si>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</si>
  <si>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</si>
  <si>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</si>
  <si>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</si>
  <si>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</si>
  <si>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</si>
  <si>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</si>
  <si>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</si>
  <si>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</si>
  <si>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</si>
  <si>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</si>
  <si>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</si>
  <si>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</si>
  <si>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</si>
  <si>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</si>
  <si>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</si>
  <si>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</si>
  <si>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</si>
  <si>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</si>
  <si>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</si>
  <si>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</si>
  <si>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</si>
  <si>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</si>
  <si>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</si>
  <si>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</si>
  <si>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</si>
  <si>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</si>
  <si>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</si>
  <si>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</si>
  <si>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</si>
  <si>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</si>
  <si>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</si>
  <si>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</si>
  <si>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</si>
  <si>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</si>
  <si>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</si>
  <si>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</si>
  <si>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</si>
  <si>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</si>
  <si>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</si>
  <si>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</si>
  <si>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</si>
  <si>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</si>
  <si>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</si>
  <si>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</si>
  <si>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</si>
  <si>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</si>
  <si>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</si>
  <si>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</si>
  <si>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</si>
  <si>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</si>
  <si>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</si>
  <si>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</si>
  <si>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</si>
  <si>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</si>
  <si>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</si>
  <si>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</si>
  <si>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</si>
  <si>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</si>
  <si>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</si>
  <si>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</si>
  <si>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</si>
  <si>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</si>
  <si>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</si>
  <si>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</si>
  <si>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</si>
  <si>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</si>
  <si>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</si>
  <si>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</si>
  <si>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</si>
  <si>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</si>
  <si>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</si>
  <si>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</si>
  <si>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</si>
  <si>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</si>
  <si>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</si>
  <si>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</si>
  <si>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</si>
  <si>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</si>
  <si>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</si>
  <si>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</si>
  <si>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</si>
  <si>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</si>
  <si>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</si>
  <si>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</si>
  <si>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</si>
  <si>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</si>
  <si>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</si>
  <si>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</si>
  <si>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</si>
  <si>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</si>
  <si>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</si>
  <si>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</si>
  <si>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</si>
  <si>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</si>
  <si>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</si>
  <si>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</si>
  <si>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</si>
  <si>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</si>
  <si>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</si>
  <si>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</si>
  <si>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</si>
  <si>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</si>
  <si>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</si>
  <si>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</si>
  <si>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</si>
  <si>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</si>
  <si>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</si>
  <si>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</si>
  <si>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</si>
  <si>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</si>
  <si>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</si>
  <si>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</si>
  <si>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</si>
  <si>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</si>
  <si>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</si>
  <si>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</si>
  <si>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</si>
  <si>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</si>
  <si>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</si>
  <si>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</si>
  <si>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</si>
  <si>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</si>
  <si>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</si>
  <si>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</si>
  <si>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</si>
  <si>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</si>
  <si>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</si>
  <si>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</si>
  <si>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</si>
  <si>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</si>
  <si>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</si>
  <si>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</si>
  <si>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</si>
  <si>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</si>
  <si>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</si>
  <si>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</si>
  <si>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</si>
  <si>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</si>
  <si>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</si>
  <si>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</si>
  <si>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</si>
  <si>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</si>
  <si>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</si>
  <si>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</si>
  <si>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</si>
  <si>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</si>
  <si>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</si>
  <si>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</si>
  <si>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</si>
  <si>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</si>
  <si>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</si>
  <si>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</si>
  <si>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</si>
  <si>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</si>
  <si>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</si>
  <si>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</si>
  <si>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</si>
  <si>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</si>
  <si>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</si>
  <si>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</si>
  <si>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</si>
  <si>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</si>
  <si>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</si>
  <si>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</si>
  <si>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</si>
  <si>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</si>
  <si>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</si>
  <si>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</si>
  <si>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</si>
  <si>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</si>
  <si>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</si>
  <si>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</si>
  <si>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</si>
  <si>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</si>
  <si>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</si>
  <si>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</si>
  <si>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</si>
  <si>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</si>
  <si>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</si>
  <si>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</si>
  <si>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</si>
  <si>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</si>
  <si>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</si>
  <si>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</si>
  <si>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</si>
  <si>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</si>
  <si>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</si>
  <si>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</si>
  <si>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</si>
  <si>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</si>
  <si>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</si>
  <si>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</si>
  <si>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</si>
  <si>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</si>
  <si>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</si>
  <si>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</si>
  <si>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</si>
  <si>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</si>
  <si>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</si>
  <si>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</si>
  <si>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</si>
  <si>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</si>
  <si>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</si>
  <si>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</si>
  <si>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</si>
  <si>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</si>
  <si>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</si>
  <si>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</si>
  <si>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</si>
  <si>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</si>
  <si>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</si>
  <si>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</si>
  <si>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</si>
  <si>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</si>
  <si>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</si>
  <si>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</si>
  <si>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</si>
  <si>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</si>
  <si>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</si>
  <si>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</si>
  <si>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</si>
  <si>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</si>
  <si>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</si>
  <si>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</si>
  <si>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</si>
  <si>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</si>
  <si>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</si>
  <si>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</si>
  <si>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</si>
  <si>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</si>
  <si>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</si>
  <si>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</si>
  <si>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</si>
  <si>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</si>
  <si>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</si>
  <si>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</si>
  <si>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</si>
  <si>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</si>
  <si>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</si>
  <si>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</si>
  <si>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</si>
  <si>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</si>
  <si>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</si>
  <si>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</si>
  <si>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</si>
  <si>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</si>
  <si>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</si>
  <si>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</si>
  <si>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</si>
  <si>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</si>
  <si>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</si>
  <si>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</si>
  <si>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</si>
  <si>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</si>
  <si>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</si>
  <si>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</si>
  <si>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</si>
  <si>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</si>
  <si>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</si>
  <si>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</si>
  <si>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</si>
  <si>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</si>
  <si>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</si>
  <si>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</si>
  <si>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</si>
  <si>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</si>
  <si>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</si>
  <si>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</si>
  <si>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</si>
  <si>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</si>
  <si>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</si>
  <si>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</si>
  <si>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</si>
  <si>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</si>
  <si>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</si>
  <si>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</si>
  <si>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</si>
  <si>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</si>
  <si>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</si>
  <si>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</si>
  <si>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</si>
  <si>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</si>
  <si>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</si>
  <si>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</si>
  <si>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</si>
  <si>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</si>
  <si>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</si>
  <si>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</si>
  <si>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</si>
  <si>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</si>
  <si>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</si>
  <si>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</si>
  <si>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</si>
  <si>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</si>
  <si>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</si>
  <si>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</si>
  <si>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</si>
  <si>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</si>
  <si>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</si>
  <si>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</si>
  <si>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</si>
  <si>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</si>
  <si>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</si>
  <si>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</si>
  <si>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</si>
  <si>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</si>
  <si>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</si>
  <si>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</si>
  <si>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</si>
  <si>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</si>
  <si>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</si>
  <si>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</si>
  <si>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</si>
  <si>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</si>
  <si>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</si>
  <si>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</si>
  <si>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</si>
  <si>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</si>
  <si>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</si>
  <si>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</si>
  <si>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</si>
  <si>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</si>
  <si>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</si>
  <si>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</si>
  <si>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</si>
  <si>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</si>
  <si>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</si>
  <si>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</si>
  <si>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</si>
  <si>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</si>
  <si>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</si>
  <si>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</si>
  <si>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</si>
  <si>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</si>
  <si>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</si>
  <si>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</si>
  <si>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</si>
  <si>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</si>
  <si>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</si>
  <si>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</si>
  <si>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</si>
  <si>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</si>
  <si>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</si>
  <si>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</si>
  <si>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</si>
  <si>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</si>
  <si>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</si>
  <si>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</si>
  <si>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</si>
  <si>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</si>
  <si>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</si>
  <si>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</si>
  <si>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</si>
  <si>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</si>
  <si>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</si>
  <si>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</si>
  <si>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</si>
  <si>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</si>
  <si>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</si>
  <si>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</si>
  <si>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</si>
  <si>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</si>
  <si>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</si>
  <si>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</si>
  <si>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</si>
  <si>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</si>
  <si>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</si>
  <si>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</si>
  <si>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</si>
  <si>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</si>
  <si>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</si>
  <si>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</si>
  <si>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</si>
  <si>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</si>
  <si>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</si>
  <si>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</si>
  <si>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</si>
  <si>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</si>
  <si>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</si>
  <si>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</si>
  <si>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</si>
  <si>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</si>
  <si>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</si>
  <si>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</si>
  <si>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</si>
  <si>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</si>
  <si>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</si>
  <si>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</si>
  <si>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</si>
  <si>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</si>
  <si>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</si>
  <si>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</si>
  <si>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</si>
  <si>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</si>
  <si>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</si>
  <si>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</si>
  <si>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</si>
  <si>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</si>
  <si>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</si>
  <si>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</si>
  <si>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</si>
  <si>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</si>
  <si>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</si>
  <si>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</si>
  <si>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</si>
  <si>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</si>
  <si>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</si>
  <si>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</si>
  <si>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</si>
  <si>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</si>
  <si>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</si>
  <si>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</si>
  <si>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</si>
  <si>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</si>
  <si>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</si>
  <si>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</si>
  <si>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</si>
  <si>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</si>
  <si>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</si>
  <si>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</si>
  <si>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</si>
  <si>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</si>
  <si>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</si>
  <si>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</si>
  <si>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</si>
  <si>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</si>
  <si>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</si>
  <si>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</si>
  <si>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</si>
  <si>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</si>
  <si>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</si>
  <si>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</si>
  <si>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</si>
  <si>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</si>
  <si>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</si>
  <si>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</si>
  <si>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</si>
  <si>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</si>
  <si>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</si>
  <si>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</si>
  <si>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</si>
  <si>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</si>
  <si>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</si>
  <si>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</si>
  <si>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</si>
  <si>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</si>
  <si>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</si>
  <si>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</si>
  <si>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</si>
  <si>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</si>
  <si>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</si>
  <si>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</si>
  <si>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</si>
  <si>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</si>
  <si>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</si>
  <si>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</si>
  <si>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</si>
  <si>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</si>
  <si>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</si>
  <si>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</si>
  <si>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</si>
  <si>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</si>
  <si>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</si>
  <si>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</si>
  <si>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</si>
  <si>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</si>
  <si>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</si>
  <si>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</si>
  <si>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</si>
  <si>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</si>
  <si>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</si>
  <si>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</si>
  <si>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</si>
  <si>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</si>
  <si>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</si>
  <si>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</si>
  <si>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</si>
  <si>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</si>
  <si>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</si>
  <si>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</si>
  <si>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</si>
  <si>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</si>
  <si>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</si>
  <si>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</si>
  <si>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</si>
  <si>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</si>
  <si>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</si>
  <si>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</si>
  <si>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</si>
  <si>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</si>
  <si>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</si>
  <si>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</si>
  <si>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</si>
  <si>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</si>
  <si>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</si>
  <si>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</si>
  <si>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</si>
  <si>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</si>
  <si>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</si>
  <si>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</si>
  <si>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</si>
  <si>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</si>
  <si>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</si>
  <si>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</si>
  <si>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</si>
  <si>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</si>
  <si>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</si>
  <si>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</si>
  <si>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</si>
  <si>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</si>
  <si>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</si>
  <si>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</si>
  <si>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</si>
  <si>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</si>
  <si>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</si>
  <si>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</si>
  <si>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</si>
  <si>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</si>
  <si>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</si>
  <si>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</si>
  <si>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</si>
  <si>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</si>
  <si>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</si>
  <si>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</si>
  <si>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</si>
  <si>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</si>
  <si>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</si>
  <si>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</si>
  <si>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</si>
  <si>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</si>
  <si>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</si>
  <si>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</si>
  <si>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</si>
  <si>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</si>
  <si>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</si>
  <si>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</si>
  <si>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</si>
  <si>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</si>
  <si>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</si>
  <si>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</si>
  <si>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</si>
  <si>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</si>
  <si>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</si>
  <si>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</si>
  <si>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</si>
  <si>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</si>
  <si>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</si>
  <si>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</si>
  <si>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</si>
  <si>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</si>
  <si>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</si>
  <si>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</si>
  <si>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</si>
  <si>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</si>
  <si>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</si>
  <si>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</si>
  <si>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</si>
  <si>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</si>
  <si>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</si>
  <si>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</si>
  <si>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</si>
  <si>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</si>
  <si>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</si>
  <si>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</si>
  <si>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</si>
  <si>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</si>
  <si>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</si>
  <si>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</si>
  <si>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</si>
  <si>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</si>
  <si>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</si>
  <si>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</si>
  <si>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</si>
  <si>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</si>
  <si>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</si>
  <si>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</si>
  <si>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</si>
  <si>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</si>
  <si>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</si>
  <si>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</si>
  <si>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</si>
  <si>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</si>
  <si>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</si>
  <si>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</si>
  <si>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</si>
  <si>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</si>
  <si>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</si>
  <si>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</si>
  <si>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</si>
  <si>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</si>
  <si>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</si>
  <si>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</si>
  <si>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</si>
  <si>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</si>
  <si>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</si>
  <si>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</si>
  <si>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</si>
  <si>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</si>
  <si>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</si>
  <si>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</si>
  <si>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</si>
  <si>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</si>
  <si>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</si>
  <si>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</si>
  <si>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</si>
  <si>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</si>
  <si>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</si>
  <si>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</si>
  <si>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</si>
  <si>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</si>
  <si>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</si>
  <si>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</si>
  <si>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</si>
  <si>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</si>
  <si>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</si>
  <si>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</si>
  <si>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</si>
  <si>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</si>
  <si>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</si>
  <si>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</si>
  <si>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</si>
  <si>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</si>
  <si>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</si>
  <si>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</si>
  <si>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</si>
  <si>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</si>
  <si>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</si>
  <si>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</si>
  <si>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</si>
  <si>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</si>
  <si>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</si>
  <si>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</si>
  <si>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</si>
  <si>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</si>
  <si>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</si>
  <si>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</si>
  <si>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</si>
  <si>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</si>
  <si>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</si>
  <si>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</si>
  <si>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</si>
  <si>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</si>
  <si>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</si>
  <si>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</si>
  <si>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</si>
  <si>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</si>
  <si>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</si>
  <si>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</si>
  <si>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</si>
  <si>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</si>
  <si>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</si>
  <si>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</si>
  <si>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</si>
  <si>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</si>
  <si>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</si>
  <si>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</si>
  <si>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</si>
  <si>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</si>
  <si>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</si>
  <si>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</si>
  <si>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</si>
  <si>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</si>
  <si>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</si>
  <si>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</si>
  <si>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</si>
  <si>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</si>
  <si>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</si>
  <si>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</si>
  <si>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</si>
  <si>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</si>
  <si>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</si>
  <si>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</si>
  <si>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</si>
  <si>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</si>
  <si>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</si>
  <si>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</si>
  <si>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</si>
  <si>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</si>
  <si>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</si>
  <si>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</si>
  <si>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</si>
  <si>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</si>
  <si>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</si>
  <si>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</si>
  <si>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</si>
  <si>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</si>
  <si>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</si>
  <si>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</si>
  <si>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</si>
  <si>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</si>
  <si>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</si>
  <si>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</si>
  <si>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</si>
  <si>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</si>
  <si>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</si>
  <si>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</si>
  <si>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</si>
  <si>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</si>
  <si>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</si>
  <si>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</si>
  <si>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</si>
  <si>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</si>
  <si>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</si>
  <si>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</si>
  <si>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</si>
  <si>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</si>
  <si>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</si>
  <si>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</si>
  <si>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</si>
  <si>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</si>
  <si>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</si>
  <si>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</si>
  <si>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</si>
  <si>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</si>
  <si>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</si>
  <si>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</si>
  <si>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</si>
  <si>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</si>
  <si>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</si>
  <si>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</si>
  <si>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</si>
  <si>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</si>
  <si>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</si>
  <si>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</si>
  <si>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</si>
  <si>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</si>
  <si>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</si>
  <si>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</si>
  <si>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</si>
  <si>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</si>
  <si>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</si>
  <si>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</si>
  <si>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</si>
  <si>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</si>
  <si>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</si>
  <si>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</si>
  <si>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</si>
  <si>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</si>
  <si>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</si>
  <si>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</si>
  <si>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</si>
  <si>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</si>
  <si>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</si>
  <si>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</si>
  <si>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</si>
  <si>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</si>
  <si>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</si>
  <si>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</si>
  <si>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</si>
  <si>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</si>
  <si>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</si>
  <si>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</si>
  <si>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</si>
  <si>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</si>
  <si>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</si>
  <si>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</si>
  <si>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</si>
  <si>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</si>
  <si>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</si>
  <si>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</si>
  <si>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</si>
  <si>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</si>
  <si>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</si>
  <si>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</si>
  <si>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</si>
  <si>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</si>
  <si>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</si>
  <si>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</si>
  <si>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</si>
  <si>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</si>
  <si>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</si>
  <si>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</si>
  <si>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</si>
  <si>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</si>
  <si>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</si>
  <si>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</si>
  <si>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</si>
  <si>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</si>
  <si>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</si>
  <si>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</si>
  <si>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</si>
  <si>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</si>
  <si>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</si>
  <si>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</si>
  <si>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</si>
  <si>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</si>
  <si>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</si>
  <si>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</si>
  <si>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</si>
  <si>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</si>
  <si>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</si>
  <si>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</si>
  <si>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</si>
  <si>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</si>
  <si>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</si>
  <si>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</si>
  <si>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</si>
  <si>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</si>
  <si>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</si>
  <si>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</si>
  <si>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</si>
  <si>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</si>
  <si>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</si>
  <si>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</si>
  <si>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</si>
  <si>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</si>
  <si>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</si>
  <si>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</si>
  <si>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</si>
  <si>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</si>
  <si>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</si>
  <si>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</si>
  <si>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</si>
  <si>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</si>
  <si>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</si>
  <si>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</si>
  <si>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</si>
  <si>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</si>
  <si>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</si>
  <si>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</si>
  <si>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</si>
  <si>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</si>
  <si>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</si>
  <si>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</si>
  <si>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</si>
  <si>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</si>
  <si>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</si>
  <si>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</si>
  <si>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</si>
  <si>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</si>
  <si>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</si>
  <si>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</si>
  <si>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</si>
  <si>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</si>
  <si>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</si>
  <si>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</si>
  <si>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</si>
  <si>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</si>
  <si>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</si>
  <si>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</si>
  <si>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</si>
  <si>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</si>
  <si>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</si>
  <si>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</si>
  <si>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</si>
  <si>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</si>
  <si>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</si>
  <si>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</si>
  <si>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</si>
  <si>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</si>
  <si>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</si>
  <si>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</si>
  <si>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</si>
  <si>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</si>
  <si>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</si>
  <si>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</si>
  <si>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</si>
  <si>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</si>
  <si>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</si>
  <si>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</si>
  <si>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</si>
  <si>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</si>
  <si>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</si>
  <si>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</si>
  <si>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</si>
  <si>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</si>
  <si>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</si>
  <si>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</si>
  <si>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</si>
  <si>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</si>
  <si>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</si>
  <si>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</si>
  <si>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</si>
  <si>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</si>
  <si>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</si>
  <si>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</si>
  <si>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</si>
  <si>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</si>
  <si>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</si>
  <si>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</si>
  <si>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</si>
  <si>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</si>
  <si>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</si>
  <si>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</si>
  <si>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</si>
  <si>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</si>
  <si>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</si>
  <si>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</si>
  <si>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</si>
  <si>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</si>
  <si>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</si>
  <si>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</si>
  <si>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</si>
  <si>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</si>
  <si>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</si>
  <si>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</si>
  <si>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</si>
  <si>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</si>
  <si>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</si>
  <si>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</si>
  <si>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</si>
  <si>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</si>
  <si>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</si>
  <si>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</si>
  <si>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</si>
  <si>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</si>
  <si>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</si>
  <si>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</si>
  <si>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</si>
  <si>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</si>
  <si>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</si>
  <si>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</si>
  <si>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</si>
  <si>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</si>
  <si>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</si>
  <si>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</si>
  <si>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</si>
  <si>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</si>
  <si>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</si>
  <si>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</si>
  <si>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</si>
  <si>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</si>
  <si>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</si>
  <si>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</si>
  <si>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</si>
  <si>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</si>
  <si>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</si>
  <si>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</si>
  <si>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</si>
  <si>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</si>
  <si>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</si>
  <si>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</si>
  <si>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</si>
  <si>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</si>
  <si>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</si>
  <si>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</si>
  <si>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</si>
  <si>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</si>
  <si>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</si>
  <si>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</si>
  <si>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</si>
  <si>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</si>
  <si>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</si>
  <si>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</si>
  <si>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</si>
  <si>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</si>
  <si>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</si>
  <si>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</si>
  <si>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</si>
  <si>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</si>
  <si>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</si>
  <si>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</si>
  <si>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</si>
  <si>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</si>
  <si>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</si>
  <si>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</si>
  <si>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</si>
  <si>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</si>
  <si>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</si>
  <si>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</si>
  <si>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</si>
  <si>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</si>
  <si>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</si>
  <si>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</si>
  <si>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</si>
  <si>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</si>
  <si>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</si>
  <si>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</si>
  <si>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</si>
  <si>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</si>
  <si>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</si>
  <si>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</si>
  <si>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</si>
  <si>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</si>
  <si>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</si>
  <si>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</si>
  <si>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</si>
  <si>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</si>
  <si>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</si>
  <si>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</si>
  <si>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</si>
  <si>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</si>
  <si>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</si>
  <si>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</si>
  <si>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</si>
  <si>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</si>
  <si>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</si>
  <si>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</si>
  <si>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</si>
  <si>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</si>
  <si>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</si>
  <si>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</si>
  <si>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</si>
  <si>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</si>
  <si>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</si>
  <si>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</si>
  <si>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</si>
  <si>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</si>
  <si>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</si>
  <si>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</si>
  <si>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</si>
  <si>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</si>
  <si>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</si>
  <si>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</si>
  <si>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</si>
  <si>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</si>
  <si>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</si>
  <si>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</si>
  <si>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</si>
  <si>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</si>
  <si>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</si>
  <si>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</si>
  <si>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</si>
  <si>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</si>
  <si>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</si>
  <si>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</si>
  <si>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</si>
  <si>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</si>
  <si>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</si>
  <si>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</si>
  <si>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</si>
  <si>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</si>
  <si>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</si>
  <si>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</si>
  <si>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</si>
  <si>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</si>
  <si>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</si>
  <si>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</si>
  <si>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</si>
  <si>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</si>
  <si>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</si>
  <si>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</si>
  <si>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</si>
  <si>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</si>
  <si>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</si>
  <si>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</si>
  <si>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</si>
  <si>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</si>
  <si>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</si>
  <si>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</si>
  <si>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</si>
  <si>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</si>
  <si>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</si>
  <si>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</si>
  <si>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</si>
  <si>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</si>
  <si>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</si>
  <si>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</si>
  <si>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</si>
  <si>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</si>
  <si>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</si>
  <si>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</si>
  <si>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</si>
  <si>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</si>
  <si>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</si>
  <si>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</si>
  <si>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</si>
  <si>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</si>
  <si>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</si>
  <si>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</si>
  <si>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</si>
  <si>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</si>
  <si>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</si>
  <si>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</si>
  <si>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</si>
  <si>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</si>
  <si>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</si>
  <si>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</si>
  <si>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</si>
  <si>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</si>
  <si>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</si>
  <si>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</si>
  <si>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</si>
  <si>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</si>
  <si>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</si>
  <si>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</si>
  <si>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</si>
  <si>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</si>
  <si>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</si>
  <si>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</si>
  <si>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</si>
  <si>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</si>
  <si>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</si>
  <si>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</si>
  <si>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</si>
  <si>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</si>
  <si>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</si>
  <si>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</si>
  <si>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</si>
  <si>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</si>
  <si>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</si>
  <si>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</si>
  <si>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</si>
  <si>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</si>
  <si>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</si>
  <si>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</si>
  <si>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</si>
  <si>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</si>
  <si>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</si>
  <si>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</si>
  <si>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</si>
  <si>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</si>
  <si>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</si>
  <si>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</si>
  <si>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</si>
  <si>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</si>
  <si>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</si>
  <si>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</si>
  <si>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</si>
  <si>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</si>
  <si>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</si>
  <si>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</si>
  <si>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</si>
  <si>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</si>
  <si>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</si>
  <si>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</si>
  <si>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</si>
  <si>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</si>
  <si>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</si>
  <si>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</si>
  <si>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</si>
  <si>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</si>
  <si>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</si>
  <si>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</si>
  <si>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</si>
  <si>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</si>
  <si>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</si>
  <si>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</si>
  <si>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</si>
  <si>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</si>
  <si>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</si>
  <si>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</si>
  <si>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</si>
  <si>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</si>
  <si>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</si>
  <si>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</si>
  <si>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</si>
  <si>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</si>
  <si>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</si>
  <si>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</si>
  <si>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</si>
  <si>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</si>
  <si>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</si>
  <si>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</si>
  <si>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</si>
  <si>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</si>
  <si>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</si>
  <si>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</si>
  <si>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</si>
  <si>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</si>
  <si>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</si>
  <si>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</si>
  <si>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</si>
  <si>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</si>
  <si>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</si>
  <si>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</si>
  <si>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</si>
  <si>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</si>
  <si>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</si>
  <si>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</si>
  <si>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</si>
  <si>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</si>
  <si>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</si>
  <si>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</si>
  <si>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</si>
  <si>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</si>
  <si>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</si>
  <si>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</si>
  <si>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</si>
  <si>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</si>
  <si>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</si>
  <si>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</si>
  <si>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</si>
  <si>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</si>
  <si>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</si>
  <si>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</si>
  <si>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</si>
  <si>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</si>
  <si>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</si>
  <si>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</si>
  <si>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</si>
  <si>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</si>
  <si>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</si>
  <si>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</si>
  <si>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</si>
  <si>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</si>
  <si>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</si>
  <si>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</si>
  <si>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</si>
  <si>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</si>
  <si>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</si>
  <si>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</si>
  <si>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</si>
  <si>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</si>
  <si>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</si>
  <si>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</si>
  <si>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</si>
  <si>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</si>
  <si>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</si>
  <si>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</si>
  <si>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</si>
  <si>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</si>
  <si>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</si>
  <si>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</si>
  <si>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</si>
  <si>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</si>
  <si>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</si>
  <si>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</si>
  <si>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</si>
  <si>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</si>
  <si>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</si>
  <si>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</si>
  <si>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</si>
  <si>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</si>
  <si>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</si>
  <si>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</si>
  <si>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</si>
  <si>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</si>
  <si>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</si>
  <si>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</si>
  <si>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</si>
  <si>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</si>
  <si>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</si>
  <si>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</si>
  <si>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</si>
  <si>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</si>
  <si>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</si>
  <si>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</si>
  <si>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</si>
  <si>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</si>
  <si>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</si>
  <si>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</si>
  <si>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</si>
  <si>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</si>
  <si>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</si>
  <si>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</si>
  <si>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</si>
  <si>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</si>
  <si>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</si>
  <si>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</si>
  <si>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</si>
  <si>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</si>
  <si>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</si>
  <si>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</si>
  <si>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</si>
  <si>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</si>
  <si>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</si>
  <si>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</si>
  <si>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</si>
  <si>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</si>
  <si>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</si>
  <si>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</si>
  <si>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</si>
  <si>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</si>
  <si>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</si>
  <si>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</si>
  <si>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</si>
  <si>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</si>
  <si>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</si>
  <si>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</si>
  <si>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</si>
  <si>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</si>
  <si>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</si>
  <si>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</si>
  <si>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</si>
  <si>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</si>
  <si>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</si>
  <si>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</si>
  <si>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</si>
  <si>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</si>
  <si>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</si>
  <si>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</si>
  <si>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</si>
  <si>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</si>
  <si>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</si>
  <si>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</si>
  <si>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</si>
  <si>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</si>
  <si>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</si>
  <si>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</si>
  <si>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</si>
  <si>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</si>
  <si>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</si>
  <si>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</si>
  <si>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</si>
  <si>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</si>
  <si>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</si>
  <si>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</si>
  <si>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</si>
  <si>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</si>
  <si>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</si>
  <si>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</si>
  <si>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</si>
  <si>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</si>
  <si>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</si>
  <si>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</si>
  <si>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</si>
  <si>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</si>
  <si>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</si>
  <si>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</si>
  <si>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</si>
  <si>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</si>
  <si>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</si>
  <si>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</si>
  <si>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</si>
  <si>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</si>
  <si>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</si>
  <si>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</si>
  <si>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</si>
  <si>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</si>
  <si>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</si>
  <si>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</si>
  <si>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</si>
  <si>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</si>
  <si>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</si>
  <si>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</si>
  <si>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</si>
  <si>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</si>
  <si>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</si>
  <si>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</si>
  <si>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</si>
  <si>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</si>
  <si>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</si>
  <si>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</si>
  <si>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</si>
  <si>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</si>
  <si>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</si>
  <si>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</si>
  <si>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</si>
  <si>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</si>
  <si>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</si>
  <si>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</si>
  <si>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</si>
  <si>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</si>
  <si>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</si>
  <si>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</si>
  <si>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</si>
  <si>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</si>
  <si>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</si>
  <si>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</si>
  <si>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</si>
  <si>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</si>
  <si>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</si>
  <si>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</si>
  <si>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</si>
  <si>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</si>
  <si>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</si>
  <si>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</si>
  <si>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</si>
  <si>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</si>
  <si>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</si>
  <si>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</si>
  <si>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</si>
  <si>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</si>
  <si>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</si>
  <si>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</si>
  <si>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</si>
  <si>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</si>
  <si>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</si>
  <si>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</si>
  <si>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</si>
  <si>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</si>
  <si>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</si>
  <si>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</si>
  <si>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</si>
  <si>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</si>
  <si>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</si>
  <si>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</si>
  <si>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</si>
  <si>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</si>
  <si>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</si>
  <si>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</si>
  <si>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</si>
  <si>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</si>
  <si>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</si>
  <si>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</si>
  <si>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</si>
  <si>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</si>
  <si>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</si>
  <si>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</si>
  <si>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</si>
  <si>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</si>
  <si>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</si>
  <si>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</si>
  <si>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</si>
  <si>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</si>
  <si>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</si>
  <si>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</si>
  <si>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</si>
  <si>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</si>
  <si>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</si>
  <si>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</si>
  <si>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</si>
  <si>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</si>
  <si>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</si>
  <si>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</si>
  <si>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</si>
  <si>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</si>
  <si>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</si>
  <si>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</si>
  <si>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</si>
  <si>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</si>
  <si>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</si>
  <si>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</si>
  <si>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</si>
  <si>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</si>
  <si>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</si>
  <si>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</si>
  <si>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</si>
  <si>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</si>
  <si>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</si>
  <si>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</si>
  <si>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</si>
  <si>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</si>
  <si>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</si>
  <si>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</si>
  <si>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</si>
  <si>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</si>
  <si>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</si>
  <si>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</si>
  <si>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</si>
  <si>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</si>
  <si>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</si>
  <si>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</si>
  <si>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</si>
  <si>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</si>
  <si>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</si>
  <si>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</si>
  <si>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</si>
  <si>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</si>
  <si>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</si>
  <si>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</si>
  <si>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</si>
  <si>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</si>
  <si>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</si>
  <si>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</si>
  <si>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</si>
  <si>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</si>
  <si>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</si>
  <si>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</si>
  <si>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</si>
  <si>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</si>
  <si>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</si>
  <si>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</si>
  <si>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</si>
  <si>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</si>
  <si>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</si>
  <si>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</si>
  <si>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</si>
  <si>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</si>
  <si>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</si>
  <si>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</si>
  <si>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</si>
  <si>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</si>
  <si>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</si>
  <si>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</si>
  <si>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</si>
  <si>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</si>
  <si>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</si>
  <si>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</si>
  <si>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</si>
  <si>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</si>
  <si>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</si>
  <si>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</si>
  <si>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</si>
  <si>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</si>
  <si>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</si>
  <si>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</si>
  <si>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</si>
  <si>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</si>
  <si>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</si>
  <si>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</si>
  <si>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</si>
  <si>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</si>
  <si>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</si>
  <si>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</si>
  <si>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</si>
  <si>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</si>
  <si>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</si>
  <si>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</si>
  <si>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</si>
  <si>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</si>
  <si>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</si>
  <si>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</si>
  <si>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</si>
  <si>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</si>
  <si>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</si>
  <si>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</si>
  <si>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</si>
  <si>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</si>
  <si>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</si>
  <si>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</si>
  <si>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</si>
  <si>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</si>
  <si>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</si>
  <si>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</si>
  <si>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</si>
  <si>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</si>
  <si>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</si>
  <si>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</si>
  <si>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</si>
  <si>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</si>
  <si>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</si>
  <si>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</si>
  <si>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</si>
  <si>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</si>
  <si>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</si>
  <si>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</si>
  <si>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</si>
  <si>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</si>
  <si>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</si>
  <si>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</si>
  <si>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</si>
  <si>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</si>
  <si>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</si>
  <si>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</si>
  <si>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</si>
  <si>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</si>
  <si>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</si>
  <si>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</si>
  <si>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</si>
  <si>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</si>
  <si>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</si>
  <si>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</si>
  <si>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</si>
  <si>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</si>
  <si>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</si>
  <si>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</si>
  <si>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</si>
  <si>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</si>
  <si>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</si>
  <si>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</si>
  <si>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</si>
  <si>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</si>
  <si>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</si>
  <si>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</si>
  <si>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</si>
  <si>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</si>
  <si>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</si>
  <si>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</si>
  <si>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</si>
  <si>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</si>
  <si>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</si>
  <si>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</si>
  <si>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</si>
  <si>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</si>
  <si>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</si>
  <si>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</si>
  <si>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</si>
  <si>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</si>
  <si>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</si>
  <si>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</si>
  <si>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</si>
  <si>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</si>
  <si>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</si>
  <si>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</si>
  <si>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</si>
  <si>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</si>
  <si>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</si>
  <si>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</si>
  <si>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</si>
  <si>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</si>
  <si>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</si>
  <si>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</si>
  <si>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</si>
  <si>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</si>
  <si>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</si>
  <si>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</si>
  <si>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</si>
  <si>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</si>
  <si>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</si>
  <si>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</si>
  <si>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</si>
  <si>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</si>
  <si>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</si>
  <si>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</si>
  <si>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</si>
  <si>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</si>
  <si>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</si>
  <si>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</si>
  <si>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</si>
  <si>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</si>
  <si>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</si>
  <si>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</si>
  <si>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</si>
  <si>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</si>
  <si>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</si>
  <si>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</si>
  <si>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</si>
  <si>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</si>
  <si>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</si>
  <si>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</si>
  <si>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</si>
  <si>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</si>
  <si>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</si>
  <si>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</si>
  <si>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</si>
  <si>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</si>
  <si>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</si>
  <si>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</si>
  <si>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</si>
  <si>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</si>
  <si>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</si>
  <si>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</si>
  <si>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</si>
  <si>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</si>
  <si>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</si>
  <si>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</si>
  <si>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</si>
  <si>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</si>
  <si>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</si>
  <si>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</si>
  <si>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</si>
  <si>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</si>
  <si>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</si>
  <si>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</si>
  <si>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</si>
  <si>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</si>
  <si>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</si>
  <si>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</si>
  <si>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</si>
  <si>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</si>
  <si>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</si>
  <si>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</si>
  <si>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</si>
  <si>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</si>
  <si>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</si>
  <si>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</si>
  <si>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</si>
  <si>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</si>
  <si>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</si>
  <si>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</si>
  <si>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</si>
  <si>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</si>
  <si>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</si>
  <si>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</si>
  <si>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</si>
  <si>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</si>
  <si>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</si>
  <si>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</si>
  <si>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</si>
  <si>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</si>
  <si>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</si>
  <si>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</si>
  <si>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</si>
  <si>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</si>
  <si>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</si>
  <si>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</si>
  <si>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</si>
  <si>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</si>
  <si>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</si>
  <si>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</si>
  <si>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</si>
  <si>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</si>
  <si>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</si>
  <si>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</si>
  <si>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</si>
  <si>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</si>
  <si>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</si>
  <si>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</si>
  <si>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</si>
  <si>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</si>
  <si>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</si>
  <si>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</si>
  <si>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</si>
  <si>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</si>
  <si>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</si>
  <si>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</si>
  <si>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</si>
  <si>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</si>
  <si>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</si>
  <si>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</si>
  <si>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</si>
  <si>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</si>
  <si>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</si>
  <si>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</si>
  <si>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</si>
  <si>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</si>
  <si>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</si>
  <si>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</si>
  <si>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</si>
  <si>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</si>
  <si>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</si>
  <si>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</si>
  <si>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</si>
  <si>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</si>
  <si>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</si>
  <si>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</si>
  <si>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</si>
  <si>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</si>
  <si>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</si>
  <si>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</si>
  <si>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</si>
  <si>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</si>
  <si>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</si>
  <si>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</si>
  <si>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</si>
  <si>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</si>
  <si>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</si>
  <si>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</si>
  <si>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</si>
  <si>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</si>
  <si>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</si>
  <si>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</si>
  <si>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</si>
  <si>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</si>
  <si>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</si>
  <si>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</si>
  <si>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</si>
  <si>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</si>
  <si>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</si>
  <si>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</si>
  <si>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</si>
  <si>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</si>
  <si>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</si>
  <si>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</si>
  <si>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</si>
  <si>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</si>
  <si>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</si>
  <si>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</si>
  <si>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</si>
  <si>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</si>
  <si>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</si>
  <si>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</si>
  <si>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</si>
  <si>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</si>
  <si>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</si>
  <si>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</si>
  <si>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</si>
  <si>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</si>
  <si>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</si>
  <si>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</si>
  <si>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</si>
  <si>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</si>
  <si>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</si>
  <si>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</si>
  <si>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</si>
  <si>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</si>
  <si>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</si>
  <si>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</si>
  <si>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</si>
  <si>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</si>
  <si>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</si>
  <si>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</si>
  <si>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</si>
  <si>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</si>
  <si>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</si>
  <si>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</si>
  <si>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</si>
  <si>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</si>
  <si>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</si>
  <si>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</si>
  <si>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</si>
  <si>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</si>
  <si>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</si>
  <si>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</si>
  <si>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</si>
  <si>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</si>
  <si>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</si>
  <si>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</si>
  <si>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</si>
  <si>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</si>
  <si>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</si>
  <si>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</si>
  <si>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</si>
  <si>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</si>
  <si>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</si>
  <si>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</si>
  <si>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</si>
  <si>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</si>
  <si>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</si>
  <si>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</si>
  <si>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</si>
  <si>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</si>
  <si>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</si>
  <si>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</si>
  <si>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</si>
  <si>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</si>
  <si>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</si>
  <si>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</si>
  <si>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</si>
  <si>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</si>
  <si>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</si>
  <si>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</si>
  <si>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</si>
  <si>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</si>
  <si>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</si>
  <si>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</si>
  <si>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</si>
  <si>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</si>
  <si>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</si>
  <si>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</si>
  <si>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</si>
  <si>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</si>
  <si>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</si>
  <si>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</si>
  <si>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</si>
  <si>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</si>
  <si>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</si>
  <si>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</si>
  <si>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</si>
  <si>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</si>
  <si>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</si>
  <si>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</si>
  <si>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</si>
  <si>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</si>
  <si>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</si>
  <si>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</si>
  <si>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</si>
  <si>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</si>
  <si>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</si>
  <si>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</si>
  <si>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</si>
  <si>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</si>
  <si>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</si>
  <si>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</si>
  <si>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</si>
  <si>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</si>
  <si>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</si>
  <si>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</si>
  <si>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</si>
  <si>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</si>
  <si>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</si>
  <si>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</si>
  <si>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</si>
  <si>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</si>
  <si>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</si>
  <si>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</si>
  <si>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</si>
  <si>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</si>
  <si>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</si>
  <si>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</si>
  <si>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</si>
  <si>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</si>
  <si>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</si>
  <si>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</si>
  <si>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</si>
  <si>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</si>
  <si>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</si>
  <si>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</si>
  <si>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</si>
  <si>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</si>
  <si>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</si>
  <si>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</si>
  <si>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</si>
  <si>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</si>
  <si>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</si>
  <si>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</si>
  <si>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</si>
  <si>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</si>
  <si>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</si>
  <si>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</si>
  <si>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</si>
  <si>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</si>
  <si>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</si>
  <si>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</si>
  <si>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</si>
  <si>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</si>
  <si>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</si>
  <si>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</si>
  <si>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</si>
  <si>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</si>
  <si>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</si>
  <si>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</si>
  <si>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</si>
  <si>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</si>
  <si>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</si>
  <si>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</si>
  <si>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</si>
  <si>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</si>
  <si>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</si>
  <si>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</si>
  <si>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</si>
  <si>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</si>
  <si>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</si>
  <si>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</si>
  <si>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</si>
  <si>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</si>
  <si>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</si>
  <si>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</si>
  <si>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</si>
  <si>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</si>
  <si>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</si>
  <si>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</si>
  <si>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</si>
  <si>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</si>
  <si>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</si>
  <si>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</si>
  <si>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</si>
  <si>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</si>
  <si>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</si>
  <si>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</si>
  <si>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</si>
  <si>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</si>
  <si>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</si>
  <si>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</si>
  <si>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</si>
  <si>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</si>
  <si>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</si>
  <si>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</si>
  <si>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</si>
  <si>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</si>
  <si>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</si>
  <si>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</si>
  <si>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</si>
  <si>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</si>
  <si>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</si>
  <si>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</si>
  <si>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</si>
  <si>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</si>
  <si>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</si>
  <si>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</si>
  <si>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</si>
  <si>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</si>
  <si>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</si>
  <si>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</si>
  <si>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</si>
  <si>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</si>
  <si>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</si>
  <si>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</si>
  <si>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</si>
  <si>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</si>
  <si>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</si>
  <si>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</si>
  <si>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</si>
  <si>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</si>
  <si>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</si>
  <si>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</si>
  <si>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</si>
  <si>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</si>
  <si>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</si>
  <si>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</si>
  <si>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</si>
  <si>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</si>
  <si>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</si>
  <si>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</si>
  <si>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</si>
  <si>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</si>
  <si>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</si>
  <si>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</si>
  <si>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</si>
  <si>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</si>
  <si>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</si>
  <si>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</si>
  <si>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</si>
  <si>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</si>
  <si>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</si>
  <si>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</si>
  <si>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</si>
  <si>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</si>
  <si>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</si>
  <si>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</si>
  <si>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</si>
  <si>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</si>
  <si>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</si>
  <si>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</si>
  <si>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</si>
  <si>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</si>
  <si>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</si>
  <si>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</si>
  <si>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</si>
  <si>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</si>
  <si>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</si>
  <si>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</si>
  <si>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</si>
  <si>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</si>
  <si>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</si>
  <si>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</si>
  <si>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</si>
  <si>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</si>
  <si>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</si>
  <si>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</si>
  <si>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</si>
  <si>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</si>
  <si>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</si>
  <si>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</si>
  <si>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</si>
  <si>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</si>
  <si>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</si>
  <si>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</si>
  <si>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</si>
  <si>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</si>
  <si>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</si>
  <si>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</si>
  <si>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</si>
  <si>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</si>
  <si>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</si>
  <si>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</si>
  <si>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</si>
  <si>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</si>
  <si>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</si>
  <si>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</si>
  <si>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</si>
  <si>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</si>
  <si>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</si>
  <si>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</si>
  <si>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</si>
  <si>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</si>
  <si>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</si>
  <si>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</si>
  <si>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</si>
  <si>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</si>
  <si>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</si>
  <si>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</si>
  <si>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</si>
  <si>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</si>
  <si>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</si>
  <si>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</si>
  <si>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</si>
  <si>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</si>
  <si>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</si>
  <si>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</si>
  <si>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</si>
  <si>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</si>
  <si>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</si>
  <si>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</si>
  <si>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</si>
  <si>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</si>
  <si>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</si>
  <si>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</si>
  <si>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</si>
  <si>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</si>
  <si>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</si>
  <si>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</si>
  <si>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</si>
  <si>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</si>
  <si>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</si>
  <si>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</si>
  <si>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</si>
  <si>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</si>
  <si>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</si>
  <si>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</si>
  <si>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</si>
  <si>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</si>
  <si>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</si>
  <si>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</si>
  <si>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</si>
  <si>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</si>
  <si>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</si>
  <si>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</si>
  <si>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</si>
  <si>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</si>
  <si>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</si>
  <si>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</si>
  <si>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</si>
  <si>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</si>
  <si>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</si>
  <si>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</si>
  <si>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</si>
  <si>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</si>
  <si>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</si>
  <si>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</si>
  <si>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</si>
  <si>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</si>
  <si>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</si>
  <si>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</si>
  <si>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</si>
  <si>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</si>
  <si>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</si>
  <si>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</si>
  <si>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</si>
  <si>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</si>
  <si>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</si>
  <si>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</si>
  <si>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</si>
  <si>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</si>
  <si>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</si>
  <si>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</si>
  <si>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</si>
  <si>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</si>
  <si>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</si>
  <si>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</si>
  <si>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</si>
  <si>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</si>
  <si>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</si>
  <si>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</si>
  <si>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</si>
  <si>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</si>
  <si>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</si>
  <si>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</si>
  <si>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</si>
  <si>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</si>
  <si>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</si>
  <si>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</si>
  <si>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</si>
  <si>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</si>
  <si>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</si>
  <si>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</si>
  <si>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</si>
  <si>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</si>
  <si>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</si>
  <si>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</si>
  <si>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</si>
  <si>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</si>
  <si>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</si>
  <si>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</si>
  <si>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</si>
  <si>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</si>
  <si>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</si>
  <si>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</si>
  <si>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</si>
  <si>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</si>
  <si>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</si>
  <si>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</si>
  <si>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</si>
  <si>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</si>
  <si>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</si>
  <si>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</si>
  <si>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</si>
  <si>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</si>
  <si>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</si>
  <si>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</si>
  <si>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</si>
  <si>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</si>
  <si>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</si>
  <si>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</si>
  <si>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</si>
  <si>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</si>
  <si>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</si>
  <si>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</si>
  <si>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</si>
  <si>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</si>
  <si>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</si>
  <si>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</si>
  <si>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</si>
  <si>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</si>
  <si>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</si>
  <si>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</si>
  <si>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</si>
  <si>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</si>
  <si>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</si>
  <si>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</si>
  <si>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</si>
  <si>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</si>
  <si>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</si>
  <si>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</si>
  <si>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</si>
  <si>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</si>
  <si>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</si>
  <si>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</si>
  <si>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</si>
  <si>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</si>
  <si>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</si>
  <si>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</si>
  <si>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</si>
  <si>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</si>
  <si>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</si>
  <si>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</si>
  <si>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</si>
  <si>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</si>
  <si>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</si>
  <si>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</si>
  <si>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</si>
  <si>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</si>
  <si>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</si>
  <si>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</si>
  <si>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</si>
  <si>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</si>
  <si>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</si>
  <si>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</si>
  <si>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</si>
  <si>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</si>
  <si>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</si>
  <si>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</si>
  <si>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</si>
  <si>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</si>
  <si>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</si>
  <si>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</si>
  <si>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</si>
  <si>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</si>
  <si>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</si>
  <si>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</si>
  <si>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</si>
  <si>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</si>
  <si>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</si>
  <si>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</si>
  <si>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</si>
  <si>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</si>
  <si>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</si>
  <si>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</si>
  <si>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</si>
  <si>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</si>
  <si>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</si>
  <si>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</si>
  <si>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</si>
  <si>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</si>
  <si>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</si>
  <si>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</si>
  <si>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</si>
  <si>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</si>
  <si>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</si>
  <si>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</si>
  <si>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</si>
  <si>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</si>
  <si>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</si>
  <si>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</si>
  <si>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</si>
  <si>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</si>
  <si>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</si>
  <si>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</si>
  <si>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</si>
  <si>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</si>
  <si>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</si>
  <si>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</si>
  <si>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</si>
  <si>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</si>
  <si>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</si>
  <si>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</si>
  <si>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</si>
  <si>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</si>
  <si>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</si>
  <si>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</si>
  <si>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</si>
  <si>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</si>
  <si>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</si>
  <si>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</si>
  <si>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</si>
  <si>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</si>
  <si>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</si>
  <si>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</si>
  <si>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</si>
  <si>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</si>
  <si>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</si>
  <si>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</si>
  <si>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</si>
  <si>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</si>
  <si>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</si>
  <si>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</si>
  <si>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</si>
  <si>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</si>
  <si>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</si>
  <si>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</si>
  <si>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</si>
  <si>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</si>
  <si>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</si>
  <si>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</si>
  <si>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</si>
  <si>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</si>
  <si>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</si>
  <si>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</si>
  <si>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</si>
  <si>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</si>
  <si>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</si>
  <si>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</si>
  <si>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</si>
  <si>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</si>
  <si>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</si>
  <si>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</si>
  <si>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</si>
  <si>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</si>
  <si>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</si>
  <si>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</si>
  <si>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</si>
  <si>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</si>
  <si>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</si>
  <si>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</si>
  <si>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</si>
  <si>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</si>
  <si>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</si>
  <si>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</si>
  <si>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</si>
  <si>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</si>
  <si>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</si>
  <si>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</si>
  <si>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</si>
  <si>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</si>
  <si>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</si>
  <si>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</si>
  <si>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</si>
  <si>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</si>
  <si>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</si>
  <si>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</si>
  <si>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</si>
  <si>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</si>
  <si>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</si>
  <si>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</si>
  <si>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</si>
  <si>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</si>
  <si>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</si>
  <si>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</si>
  <si>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</si>
  <si>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</si>
  <si>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</si>
  <si>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</si>
  <si>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</si>
  <si>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</si>
  <si>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</si>
  <si>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</si>
  <si>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</si>
  <si>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</si>
  <si>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</si>
  <si>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</si>
  <si>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</si>
  <si>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</si>
  <si>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</si>
  <si>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</si>
  <si>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</si>
  <si>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</si>
  <si>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</si>
  <si>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</si>
  <si>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</si>
  <si>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</si>
  <si>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</si>
  <si>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</si>
  <si>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</si>
  <si>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</si>
  <si>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</si>
  <si>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</si>
  <si>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</si>
  <si>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</si>
  <si>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</si>
  <si>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</si>
  <si>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</si>
  <si>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</si>
  <si>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</si>
  <si>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</si>
  <si>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</si>
  <si>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</si>
  <si>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</si>
  <si>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</si>
  <si>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</si>
  <si>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</si>
  <si>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</si>
  <si>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</si>
  <si>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</si>
  <si>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</si>
  <si>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</si>
  <si>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</si>
  <si>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</si>
  <si>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</si>
  <si>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</si>
  <si>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</si>
  <si>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</si>
  <si>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</si>
  <si>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</si>
  <si>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</si>
  <si>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</si>
  <si>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</si>
  <si>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</si>
  <si>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</si>
  <si>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</si>
  <si>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</si>
  <si>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</si>
  <si>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</si>
  <si>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</si>
  <si>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</si>
  <si>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</si>
  <si>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</si>
  <si>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</si>
  <si>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</si>
  <si>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</si>
  <si>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</si>
  <si>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</si>
  <si>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</si>
  <si>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</si>
  <si>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</si>
  <si>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</si>
  <si>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</si>
  <si>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</si>
  <si>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</si>
  <si>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</si>
  <si>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</si>
  <si>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</si>
  <si>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</si>
  <si>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</si>
  <si>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</si>
  <si>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</si>
  <si>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</si>
  <si>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</si>
  <si>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</si>
  <si>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</si>
  <si>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</si>
  <si>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</si>
  <si>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</si>
  <si>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</si>
  <si>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</si>
  <si>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</si>
  <si>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</si>
  <si>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</si>
  <si>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</si>
  <si>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</si>
  <si>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</si>
  <si>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</si>
  <si>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</si>
  <si>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</si>
  <si>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</si>
  <si>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</si>
  <si>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</si>
  <si>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</si>
  <si>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</si>
  <si>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</si>
  <si>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</si>
  <si>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</si>
  <si>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</si>
  <si>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</si>
  <si>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</si>
  <si>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</si>
  <si>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</si>
  <si>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</si>
  <si>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</si>
  <si>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</si>
  <si>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</si>
  <si>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</si>
  <si>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</si>
  <si>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</si>
  <si>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</si>
  <si>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</si>
  <si>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</si>
  <si>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</si>
  <si>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</si>
  <si>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</si>
  <si>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</si>
  <si>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</si>
  <si>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</si>
  <si>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</si>
  <si>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</si>
  <si>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</si>
  <si>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</si>
  <si>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</si>
  <si>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</si>
  <si>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</si>
  <si>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</si>
  <si>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</si>
  <si>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</si>
  <si>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</si>
  <si>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</si>
  <si>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</si>
  <si>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</si>
  <si>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</si>
  <si>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</si>
  <si>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</si>
  <si>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</si>
  <si>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</si>
  <si>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</si>
  <si>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</si>
  <si>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</si>
  <si>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</si>
  <si>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</si>
  <si>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</si>
  <si>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</si>
  <si>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</si>
  <si>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</si>
  <si>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</si>
  <si>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</si>
  <si>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</si>
  <si>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</si>
  <si>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</si>
  <si>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</si>
  <si>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</si>
  <si>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</si>
  <si>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</si>
  <si>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</si>
  <si>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</si>
  <si>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</si>
  <si>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</si>
  <si>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</si>
  <si>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</si>
  <si>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</si>
  <si>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</si>
  <si>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</si>
  <si>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</si>
  <si>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</si>
  <si>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</si>
  <si>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</si>
  <si>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</si>
  <si>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</si>
  <si>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</si>
  <si>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</si>
  <si>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</si>
  <si>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</si>
  <si>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</si>
  <si>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</si>
  <si>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</si>
  <si>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</si>
  <si>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</si>
  <si>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</si>
  <si>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</si>
  <si>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</si>
  <si>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</si>
  <si>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</si>
  <si>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</si>
  <si>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</si>
  <si>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</si>
  <si>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</si>
  <si>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</si>
  <si>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</si>
  <si>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</si>
  <si>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</si>
  <si>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</si>
  <si>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</si>
  <si>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</si>
  <si>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</si>
  <si>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</si>
  <si>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</si>
  <si>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</si>
  <si>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</si>
  <si>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</si>
  <si>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</si>
  <si>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</si>
  <si>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</si>
  <si>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</si>
  <si>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</si>
  <si>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</si>
  <si>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</si>
  <si>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</si>
  <si>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</si>
  <si>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</si>
  <si>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</si>
  <si>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</si>
  <si>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</si>
  <si>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</si>
  <si>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</si>
  <si>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</si>
  <si>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</si>
  <si>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</si>
  <si>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</si>
  <si>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</si>
  <si>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</si>
  <si>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</si>
  <si>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</si>
  <si>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</si>
  <si>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</si>
  <si>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</si>
  <si>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</si>
  <si>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</si>
  <si>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</si>
  <si>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</si>
  <si>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</si>
  <si>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</si>
  <si>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</si>
  <si>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</si>
  <si>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</si>
  <si>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</si>
  <si>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</si>
  <si>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</si>
  <si>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</si>
  <si>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</si>
  <si>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</si>
  <si>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</si>
  <si>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</si>
  <si>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</si>
  <si>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</si>
  <si>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</si>
  <si>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</si>
  <si>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</si>
  <si>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</si>
  <si>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</si>
  <si>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</si>
  <si>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</si>
  <si>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</si>
  <si>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</si>
  <si>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</si>
  <si>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</si>
  <si>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</si>
  <si>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</si>
  <si>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</si>
  <si>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</si>
  <si>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</si>
  <si>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</si>
  <si>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</si>
  <si>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</si>
  <si>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</si>
  <si>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</si>
  <si>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</si>
  <si>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</si>
  <si>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</si>
  <si>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</si>
  <si>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</si>
  <si>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</si>
  <si>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</si>
  <si>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</si>
  <si>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</si>
  <si>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</si>
  <si>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</si>
  <si>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</si>
  <si>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</si>
  <si>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</si>
  <si>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</si>
  <si>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</si>
  <si>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</si>
  <si>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</si>
  <si>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</si>
  <si>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</si>
  <si>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</si>
  <si>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</si>
  <si>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</si>
  <si>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</si>
  <si>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</si>
  <si>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</si>
  <si>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</si>
  <si>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</si>
  <si>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</si>
  <si>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</si>
  <si>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</si>
  <si>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</si>
  <si>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</si>
  <si>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</si>
  <si>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</si>
  <si>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</si>
  <si>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</si>
  <si>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</si>
  <si>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</si>
  <si>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</si>
  <si>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</si>
  <si>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</si>
  <si>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</si>
  <si>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</si>
  <si>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</si>
  <si>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</si>
  <si>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</si>
  <si>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</si>
  <si>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</si>
  <si>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</si>
  <si>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</si>
  <si>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</si>
  <si>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</si>
  <si>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</si>
  <si>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</si>
  <si>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</si>
  <si>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</si>
  <si>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</si>
  <si>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</si>
  <si>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</si>
  <si>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</si>
  <si>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</si>
  <si>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</si>
  <si>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</si>
  <si>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</si>
  <si>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</si>
  <si>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</si>
  <si>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</si>
  <si>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</si>
  <si>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</si>
  <si>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</si>
  <si>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</si>
  <si>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</si>
  <si>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</si>
  <si>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</si>
  <si>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</si>
  <si>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</si>
  <si>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</si>
  <si>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</si>
  <si>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</si>
  <si>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</si>
  <si>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</si>
  <si>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</si>
  <si>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</si>
  <si>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</si>
  <si>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</si>
  <si>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</si>
  <si>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</si>
  <si>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</si>
  <si>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</si>
  <si>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</si>
  <si>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</si>
  <si>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</si>
  <si>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</si>
  <si>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</si>
  <si>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</si>
  <si>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</si>
  <si>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</si>
  <si>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</si>
  <si>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</si>
  <si>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</si>
  <si>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</si>
  <si>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</si>
  <si>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</si>
  <si>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</si>
  <si>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</si>
  <si>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</si>
  <si>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</si>
  <si>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</si>
  <si>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</si>
  <si>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</si>
  <si>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</si>
  <si>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</si>
  <si>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</si>
  <si>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</si>
  <si>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</si>
  <si>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</si>
  <si>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</si>
  <si>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</si>
  <si>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</si>
  <si>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</si>
  <si>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</si>
  <si>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</si>
  <si>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</si>
  <si>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</si>
  <si>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</si>
  <si>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</si>
  <si>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</si>
  <si>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</si>
  <si>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</si>
  <si>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</si>
  <si>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</si>
  <si>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</si>
  <si>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</si>
  <si>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</si>
  <si>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</si>
  <si>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</si>
  <si>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</si>
  <si>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</si>
  <si>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</si>
  <si>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</si>
  <si>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</si>
  <si>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</si>
  <si>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</si>
  <si>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</si>
  <si>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</si>
  <si>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</si>
  <si>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</si>
  <si>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</si>
  <si>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</si>
  <si>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</si>
  <si>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</si>
  <si>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</si>
  <si>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</si>
  <si>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</si>
  <si>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</si>
  <si>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</si>
  <si>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</si>
  <si>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</si>
  <si>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</si>
  <si>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</si>
  <si>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</si>
  <si>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</si>
  <si>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</si>
  <si>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</si>
  <si>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</si>
  <si>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</si>
  <si>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</si>
  <si>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</si>
  <si>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</si>
  <si>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</si>
  <si>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</si>
  <si>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</si>
  <si>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</si>
  <si>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</si>
  <si>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</si>
  <si>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</si>
  <si>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</si>
  <si>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</si>
  <si>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</si>
  <si>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</si>
  <si>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</si>
  <si>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</si>
  <si>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</si>
  <si>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</si>
  <si>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</si>
  <si>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</si>
  <si>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</si>
  <si>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</si>
  <si>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</si>
  <si>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</si>
  <si>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</si>
  <si>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</si>
  <si>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</si>
  <si>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</si>
  <si>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</si>
  <si>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</si>
  <si>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</si>
  <si>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</si>
  <si>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</si>
  <si>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</si>
  <si>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</si>
  <si>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</si>
  <si>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</si>
  <si>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</si>
  <si>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</si>
  <si>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</si>
  <si>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</si>
  <si>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</si>
  <si>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</si>
  <si>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</si>
  <si>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</si>
  <si>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</si>
  <si>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</si>
  <si>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</si>
  <si>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</si>
  <si>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</si>
  <si>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</si>
  <si>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</si>
  <si>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</si>
  <si>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</si>
  <si>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</si>
  <si>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</si>
  <si>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</si>
  <si>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</si>
  <si>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</si>
  <si>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</si>
  <si>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</si>
  <si>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</si>
  <si>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</si>
  <si>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</si>
  <si>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</si>
  <si>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</si>
  <si>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</si>
  <si>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</si>
  <si>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</si>
  <si>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</si>
  <si>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</si>
  <si>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</si>
  <si>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</si>
  <si>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</si>
  <si>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</si>
  <si>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</si>
  <si>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</si>
  <si>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</si>
  <si>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</si>
  <si>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</si>
  <si>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</si>
  <si>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</si>
  <si>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</si>
  <si>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</si>
  <si>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</si>
  <si>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</si>
  <si>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</si>
  <si>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</si>
  <si>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</si>
  <si>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</si>
  <si>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</si>
  <si>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</si>
  <si>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</si>
  <si>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</si>
  <si>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</si>
  <si>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</si>
  <si>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</si>
  <si>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</si>
  <si>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</si>
  <si>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</si>
  <si>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</si>
  <si>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</si>
  <si>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</si>
  <si>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</si>
  <si>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</si>
  <si>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</si>
  <si>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</si>
  <si>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</si>
  <si>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</si>
  <si>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</si>
  <si>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</si>
  <si>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</si>
  <si>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</si>
  <si>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</si>
  <si>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</si>
  <si>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</si>
  <si>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</si>
  <si>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</si>
  <si>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</si>
  <si>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</si>
  <si>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</si>
  <si>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</si>
  <si>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</si>
  <si>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</si>
  <si>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</si>
  <si>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</si>
  <si>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</si>
  <si>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</si>
  <si>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</si>
  <si>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</si>
  <si>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</si>
  <si>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</si>
  <si>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</si>
  <si>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</si>
  <si>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</si>
  <si>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</si>
  <si>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</si>
  <si>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</si>
  <si>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</si>
  <si>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</si>
  <si>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</si>
  <si>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</si>
  <si>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</si>
  <si>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</si>
  <si>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</si>
  <si>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</si>
  <si>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</si>
  <si>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</si>
  <si>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</si>
  <si>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</si>
  <si>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</si>
  <si>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</si>
  <si>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</si>
  <si>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</si>
  <si>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</si>
  <si>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</si>
  <si>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</si>
  <si>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</si>
  <si>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</si>
  <si>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</si>
  <si>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</si>
  <si>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</si>
  <si>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</si>
  <si>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</si>
  <si>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</si>
  <si>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</si>
  <si>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</si>
  <si>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</si>
  <si>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</si>
  <si>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</si>
  <si>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</si>
  <si>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</si>
  <si>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</si>
  <si>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</si>
  <si>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</si>
  <si>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</si>
  <si>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</si>
  <si>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</si>
  <si>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</si>
  <si>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</si>
  <si>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</si>
  <si>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</si>
  <si>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</si>
  <si>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</si>
  <si>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</si>
  <si>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</si>
  <si>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</si>
  <si>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</si>
  <si>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</si>
  <si>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</si>
  <si>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</si>
  <si>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</si>
  <si>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</si>
  <si>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</si>
  <si>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</si>
  <si>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</si>
  <si>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</si>
  <si>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</si>
  <si>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</si>
  <si>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</si>
  <si>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</si>
  <si>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</si>
  <si>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</si>
  <si>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</si>
  <si>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</si>
  <si>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</si>
  <si>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</si>
  <si>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</si>
  <si>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</si>
  <si>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</si>
  <si>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</si>
  <si>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</si>
  <si>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</si>
  <si>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</si>
  <si>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</si>
  <si>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</si>
  <si>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</si>
  <si>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</si>
  <si>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</si>
  <si>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</si>
  <si>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</si>
  <si>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</si>
  <si>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</si>
  <si>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</si>
  <si>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</si>
  <si>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</si>
  <si>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</si>
  <si>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</si>
  <si>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</si>
  <si>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</si>
  <si>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</si>
  <si>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</si>
  <si>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</si>
  <si>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</si>
  <si>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</si>
  <si>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</si>
  <si>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</si>
  <si>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</si>
  <si>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</si>
  <si>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</si>
  <si>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</si>
  <si>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</si>
  <si>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</si>
  <si>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</si>
  <si>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</si>
  <si>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</si>
  <si>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</si>
  <si>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</si>
  <si>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</si>
  <si>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</si>
  <si>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</si>
  <si>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</si>
  <si>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</si>
  <si>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</si>
  <si>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</si>
  <si>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</si>
  <si>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</si>
  <si>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</si>
  <si>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</si>
  <si>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</si>
  <si>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</si>
  <si>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</si>
  <si>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</si>
  <si>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</si>
  <si>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</si>
  <si>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</si>
  <si>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</si>
  <si>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</si>
  <si>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</si>
  <si>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</si>
  <si>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</si>
  <si>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</si>
  <si>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</si>
  <si>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</si>
  <si>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</si>
  <si>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</si>
  <si>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</si>
  <si>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</si>
  <si>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</si>
  <si>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</si>
  <si>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</si>
  <si>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</si>
  <si>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</si>
  <si>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</si>
  <si>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</si>
  <si>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</si>
  <si>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</si>
  <si>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</si>
  <si>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</si>
  <si>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</si>
  <si>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</si>
  <si>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</si>
  <si>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</si>
  <si>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</si>
  <si>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</si>
  <si>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</si>
  <si>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</si>
  <si>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</si>
  <si>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</si>
  <si>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</si>
  <si>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</si>
  <si>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</si>
  <si>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</si>
  <si>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</si>
  <si>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</si>
  <si>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</si>
  <si>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</si>
  <si>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</si>
  <si>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</si>
  <si>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</si>
  <si>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</si>
  <si>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</si>
  <si>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</si>
  <si>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</si>
  <si>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</si>
  <si>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</si>
  <si>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</si>
  <si>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</si>
  <si>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</si>
  <si>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</si>
  <si>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</si>
  <si>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</si>
  <si>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</si>
  <si>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</si>
  <si>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</si>
  <si>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</si>
  <si>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</si>
  <si>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</si>
  <si>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</si>
  <si>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</si>
  <si>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</si>
  <si>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</si>
  <si>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</si>
  <si>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</si>
  <si>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</si>
  <si>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</si>
  <si>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</si>
  <si>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</si>
  <si>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</si>
  <si>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</si>
  <si>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</si>
  <si>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</si>
  <si>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</si>
  <si>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</si>
  <si>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</si>
  <si>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</si>
  <si>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</si>
  <si>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</si>
  <si>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</si>
  <si>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</si>
  <si>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</si>
  <si>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</si>
  <si>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</si>
  <si>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</si>
  <si>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</si>
  <si>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</si>
  <si>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</si>
  <si>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</si>
  <si>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</si>
  <si>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</si>
  <si>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</si>
  <si>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</si>
  <si>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</si>
  <si>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</si>
  <si>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</si>
  <si>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</si>
  <si>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</si>
  <si>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</si>
  <si>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</si>
  <si>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</si>
  <si>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</si>
  <si>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</si>
  <si>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</si>
  <si>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</si>
  <si>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</si>
  <si>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</si>
  <si>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</si>
  <si>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</si>
  <si>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</si>
  <si>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</si>
  <si>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</si>
  <si>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</si>
  <si>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</si>
  <si>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</si>
  <si>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</si>
  <si>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</si>
  <si>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</si>
  <si>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</si>
  <si>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</si>
  <si>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</si>
  <si>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</si>
  <si>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</si>
  <si>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</si>
  <si>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</si>
  <si>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</si>
  <si>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</si>
  <si>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</si>
  <si>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</si>
  <si>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</si>
  <si>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</si>
  <si>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</si>
  <si>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</si>
  <si>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</si>
  <si>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</si>
  <si>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</si>
  <si>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</si>
  <si>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</si>
  <si>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</si>
  <si>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</si>
  <si>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</si>
  <si>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</si>
  <si>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</si>
  <si>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</si>
  <si>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</si>
  <si>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</si>
  <si>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</si>
  <si>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</si>
  <si>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</si>
  <si>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</si>
  <si>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</si>
  <si>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</si>
  <si>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</si>
  <si>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</si>
  <si>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</si>
  <si>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</si>
  <si>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</si>
  <si>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</si>
  <si>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</si>
  <si>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</si>
  <si>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</si>
  <si>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</si>
  <si>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</si>
  <si>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</si>
  <si>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</si>
  <si>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</si>
  <si>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</si>
  <si>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</si>
  <si>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</si>
  <si>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</si>
  <si>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</si>
  <si>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</si>
  <si>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</si>
  <si>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</si>
  <si>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</si>
  <si>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</si>
  <si>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</si>
  <si>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</si>
  <si>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</si>
  <si>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</si>
  <si>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</si>
  <si>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</si>
  <si>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</si>
  <si>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</si>
  <si>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</si>
  <si>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</si>
  <si>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</si>
  <si>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</si>
  <si>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</si>
  <si>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</si>
  <si>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</si>
  <si>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</si>
  <si>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</si>
  <si>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</si>
  <si>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</si>
  <si>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</si>
  <si>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</si>
  <si>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</si>
  <si>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</si>
  <si>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</si>
  <si>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</si>
  <si>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</si>
  <si>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</si>
  <si>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</si>
  <si>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</si>
  <si>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</si>
  <si>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</si>
  <si>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</si>
  <si>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</si>
  <si>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</si>
  <si>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</si>
  <si>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</si>
  <si>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</si>
  <si>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</si>
  <si>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</si>
  <si>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</si>
  <si>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</si>
  <si>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</si>
  <si>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</si>
  <si>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</si>
  <si>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</si>
  <si>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</si>
  <si>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</si>
  <si>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</si>
  <si>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</si>
  <si>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</si>
  <si>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</si>
  <si>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</si>
  <si>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</si>
  <si>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</si>
  <si>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</si>
  <si>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</si>
  <si>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</si>
  <si>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</si>
  <si>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</si>
  <si>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</si>
  <si>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</si>
  <si>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</si>
  <si>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</si>
  <si>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</si>
  <si>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</si>
  <si>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</si>
  <si>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</si>
  <si>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</si>
  <si>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</si>
  <si>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</si>
  <si>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</si>
  <si>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</si>
  <si>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</si>
  <si>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</si>
  <si>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</si>
  <si>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</si>
  <si>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</si>
  <si>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</si>
  <si>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</si>
  <si>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</si>
  <si>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</si>
  <si>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</si>
  <si>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</si>
  <si>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</si>
  <si>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</si>
  <si>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</si>
  <si>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</si>
  <si>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</si>
  <si>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</si>
  <si>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</si>
  <si>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</si>
  <si>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</si>
  <si>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</si>
  <si>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</si>
  <si>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</si>
  <si>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</si>
  <si>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</si>
  <si>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</si>
  <si>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</si>
  <si>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</si>
  <si>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</si>
  <si>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</si>
  <si>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</si>
  <si>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</si>
  <si>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</si>
  <si>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</si>
  <si>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</si>
  <si>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</si>
  <si>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</si>
  <si>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</si>
  <si>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</si>
  <si>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</si>
  <si>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</si>
  <si>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</si>
  <si>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</si>
  <si>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</si>
  <si>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</si>
  <si>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</si>
  <si>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</si>
  <si>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</si>
  <si>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</si>
  <si>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</si>
  <si>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</si>
  <si>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</si>
  <si>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</si>
  <si>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</si>
  <si>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</si>
  <si>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</si>
  <si>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</si>
  <si>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</si>
  <si>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</si>
  <si>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</si>
  <si>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</si>
  <si>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</si>
  <si>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</si>
  <si>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</si>
  <si>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</si>
  <si>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</si>
  <si>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</si>
  <si>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</si>
  <si>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</si>
  <si>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</si>
  <si>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</si>
  <si>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</si>
  <si>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</si>
  <si>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</si>
  <si>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</si>
  <si>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</si>
  <si>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</si>
  <si>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</si>
  <si>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</si>
  <si>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</si>
  <si>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</si>
  <si>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</si>
  <si>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</si>
  <si>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</si>
  <si>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</si>
  <si>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</si>
  <si>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</si>
  <si>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</si>
  <si>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</si>
  <si>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</si>
  <si>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</si>
  <si>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</si>
  <si>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</si>
  <si>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</si>
  <si>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</si>
  <si>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</si>
  <si>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</si>
  <si>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</si>
  <si>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</si>
  <si>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</si>
  <si>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</si>
  <si>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</si>
  <si>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</si>
  <si>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</si>
  <si>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</si>
  <si>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</si>
  <si>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</si>
  <si>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</si>
  <si>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</si>
  <si>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</si>
  <si>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</si>
  <si>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</si>
  <si>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</si>
  <si>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</si>
  <si>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</si>
  <si>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</si>
  <si>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</si>
  <si>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</si>
  <si>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</si>
  <si>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</si>
  <si>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</si>
  <si>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</si>
  <si>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</si>
  <si>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</si>
  <si>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</si>
  <si>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</si>
  <si>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</si>
  <si>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</si>
  <si>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</si>
  <si>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</si>
  <si>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</si>
  <si>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</si>
  <si>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</si>
  <si>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</si>
  <si>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</si>
  <si>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</si>
  <si>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</si>
  <si>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</si>
  <si>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</si>
  <si>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</si>
  <si>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</si>
  <si>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</si>
  <si>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</si>
  <si>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</si>
  <si>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</si>
  <si>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</si>
  <si>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</si>
  <si>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</si>
  <si>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</si>
  <si>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</si>
  <si>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</si>
  <si>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</si>
  <si>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</si>
  <si>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</si>
  <si>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</si>
  <si>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</si>
  <si>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</si>
  <si>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</si>
  <si>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</si>
  <si>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</si>
  <si>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</si>
  <si>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</si>
  <si>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</si>
  <si>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</si>
  <si>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</si>
  <si>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</si>
  <si>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</si>
  <si>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</si>
  <si>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</si>
  <si>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</si>
  <si>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</si>
  <si>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</si>
  <si>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</si>
  <si>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</si>
  <si>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</si>
  <si>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</si>
  <si>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</si>
  <si>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</si>
  <si>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</si>
  <si>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</si>
  <si>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</si>
  <si>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</si>
  <si>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</si>
  <si>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</si>
  <si>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</si>
  <si>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</si>
  <si>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</si>
  <si>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</si>
  <si>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</si>
  <si>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</si>
  <si>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</si>
  <si>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</si>
  <si>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</si>
  <si>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</si>
  <si>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</si>
  <si>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</si>
  <si>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</si>
  <si>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</si>
  <si>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</si>
  <si>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</si>
  <si>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</si>
  <si>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</si>
  <si>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</si>
  <si>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</si>
  <si>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</si>
  <si>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</si>
  <si>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</si>
  <si>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</si>
  <si>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</si>
  <si>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</si>
  <si>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</si>
  <si>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</si>
  <si>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</si>
  <si>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</si>
  <si>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</si>
  <si>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</si>
  <si>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</si>
  <si>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</si>
  <si>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</si>
  <si>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</si>
  <si>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</si>
  <si>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</si>
  <si>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</si>
  <si>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</si>
  <si>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</si>
  <si>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</si>
  <si>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</si>
  <si>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</si>
  <si>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</si>
  <si>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</si>
  <si>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</si>
  <si>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</si>
  <si>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</si>
  <si>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</si>
  <si>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</si>
  <si>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</si>
  <si>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</si>
  <si>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</si>
  <si>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</si>
  <si>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</si>
  <si>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</si>
  <si>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</si>
  <si>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</si>
  <si>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</si>
  <si>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</si>
  <si>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</si>
  <si>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</si>
  <si>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</si>
  <si>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</si>
  <si>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</si>
  <si>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</si>
  <si>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</si>
  <si>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</si>
  <si>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</si>
  <si>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</si>
  <si>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</si>
  <si>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</si>
  <si>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</si>
  <si>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</si>
  <si>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</si>
  <si>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</si>
  <si>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</si>
  <si>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</si>
  <si>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</si>
  <si>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</si>
  <si>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</si>
  <si>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</si>
  <si>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</si>
  <si>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</si>
  <si>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</si>
  <si>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</si>
  <si>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</si>
  <si>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</si>
  <si>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</si>
  <si>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</si>
  <si>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</si>
  <si>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</si>
  <si>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</si>
  <si>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</si>
  <si>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</si>
  <si>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</si>
  <si>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</si>
  <si>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</si>
  <si>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</si>
  <si>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</si>
  <si>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</si>
  <si>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</si>
  <si>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</si>
  <si>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</si>
  <si>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</si>
  <si>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</si>
  <si>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</si>
  <si>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</si>
  <si>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</si>
  <si>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</si>
  <si>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</si>
  <si>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</si>
  <si>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</si>
  <si>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</si>
  <si>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</si>
  <si>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</si>
  <si>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</si>
  <si>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</si>
  <si>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</si>
  <si>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</si>
  <si>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</si>
  <si>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</si>
  <si>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</si>
  <si>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</si>
  <si>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</si>
  <si>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</si>
  <si>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</si>
  <si>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</si>
  <si>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</si>
  <si>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</si>
  <si>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</si>
  <si>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</si>
  <si>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</si>
  <si>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</si>
  <si>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</si>
  <si>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</si>
  <si>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</si>
  <si>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</si>
  <si>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</si>
  <si>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</si>
  <si>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</si>
  <si>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</si>
  <si>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</si>
  <si>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</si>
  <si>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</si>
  <si>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</si>
  <si>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</si>
  <si>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</si>
  <si>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</si>
  <si>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</si>
  <si>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</si>
  <si>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</si>
  <si>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</si>
  <si>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</si>
  <si>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</si>
  <si>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</si>
  <si>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</si>
  <si>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</si>
  <si>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</si>
  <si>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</si>
  <si>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</si>
  <si>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</si>
  <si>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</si>
  <si>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</si>
  <si>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</si>
  <si>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</si>
  <si>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</si>
  <si>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</si>
  <si>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</si>
  <si>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</si>
  <si>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</si>
  <si>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</si>
  <si>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</si>
  <si>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</si>
  <si>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</si>
  <si>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</si>
  <si>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</si>
  <si>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</si>
  <si>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</si>
  <si>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</si>
  <si>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</si>
  <si>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</si>
  <si>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</si>
  <si>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</si>
  <si>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</si>
  <si>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</si>
  <si>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</si>
  <si>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</si>
  <si>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</si>
  <si>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</si>
  <si>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</si>
  <si>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</si>
  <si>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</si>
  <si>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</si>
  <si>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</si>
  <si>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</si>
  <si>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</si>
  <si>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</si>
  <si>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</si>
  <si>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</si>
  <si>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</si>
  <si>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</si>
  <si>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</si>
  <si>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</si>
  <si>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</si>
  <si>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</si>
  <si>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</si>
  <si>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</si>
  <si>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</si>
  <si>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</si>
  <si>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</si>
  <si>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</si>
  <si>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</si>
  <si>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</si>
  <si>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</si>
  <si>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</si>
  <si>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</si>
  <si>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</si>
  <si>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</si>
  <si>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</si>
  <si>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</si>
  <si>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</si>
  <si>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</si>
  <si>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</si>
  <si>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</si>
  <si>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</si>
  <si>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</si>
  <si>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</si>
  <si>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</si>
  <si>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</si>
  <si>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</si>
  <si>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</si>
  <si>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</si>
  <si>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</si>
  <si>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</si>
  <si>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</si>
  <si>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</si>
  <si>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</si>
  <si>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</si>
  <si>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</si>
  <si>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</si>
  <si>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</si>
  <si>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</si>
  <si>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</si>
  <si>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</si>
  <si>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</si>
  <si>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</si>
  <si>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</si>
  <si>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</si>
  <si>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</si>
  <si>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</si>
  <si>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</si>
  <si>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</si>
  <si>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</si>
  <si>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</si>
  <si>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</si>
  <si>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</si>
  <si>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</si>
  <si>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</si>
  <si>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</si>
  <si>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</si>
  <si>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</si>
  <si>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</si>
  <si>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</si>
  <si>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</si>
  <si>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</si>
  <si>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</si>
  <si>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</si>
  <si>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</si>
  <si>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</si>
  <si>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</si>
  <si>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</si>
  <si>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</si>
  <si>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</si>
  <si>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</si>
  <si>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</si>
  <si>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</si>
  <si>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</si>
  <si>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</si>
  <si>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</si>
  <si>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</si>
  <si>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</si>
  <si>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</si>
  <si>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</si>
  <si>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</si>
  <si>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</si>
  <si>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</si>
  <si>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</si>
  <si>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</si>
  <si>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</si>
  <si>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</si>
  <si>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</si>
  <si>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</si>
  <si>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</si>
  <si>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</si>
  <si>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</si>
  <si>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</si>
  <si>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</si>
  <si>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</si>
  <si>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</si>
  <si>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</si>
  <si>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</si>
  <si>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</si>
  <si>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</si>
  <si>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</si>
  <si>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</si>
  <si>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</si>
  <si>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</si>
  <si>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</si>
  <si>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</si>
  <si>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</si>
  <si>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</si>
  <si>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</si>
  <si>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</si>
  <si>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</si>
  <si>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</si>
  <si>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</si>
  <si>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</si>
  <si>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</si>
  <si>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</si>
  <si>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</si>
  <si>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</si>
  <si>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</si>
  <si>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</si>
  <si>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</si>
  <si>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</si>
  <si>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</si>
  <si>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</si>
  <si>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</si>
  <si>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</si>
  <si>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</si>
  <si>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</si>
  <si>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</si>
  <si>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</si>
  <si>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</si>
  <si>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</si>
  <si>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</si>
  <si>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</si>
  <si>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</si>
  <si>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</si>
  <si>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</si>
  <si>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</si>
  <si>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</si>
  <si>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</si>
  <si>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</si>
  <si>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</si>
  <si>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</si>
  <si>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</si>
  <si>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</si>
  <si>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</si>
  <si>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</si>
  <si>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</si>
  <si>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</si>
  <si>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</si>
  <si>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</si>
  <si>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</si>
  <si>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</si>
  <si>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</si>
  <si>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</si>
  <si>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</si>
  <si>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</si>
  <si>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</si>
  <si>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</si>
  <si>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</si>
  <si>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</si>
  <si>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</si>
  <si>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</si>
  <si>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</si>
  <si>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</si>
  <si>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</si>
  <si>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</si>
  <si>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</si>
  <si>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</si>
  <si>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</si>
  <si>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</si>
  <si>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</si>
  <si>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</si>
  <si>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</si>
  <si>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</si>
  <si>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</si>
  <si>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</si>
  <si>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</si>
  <si>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</si>
  <si>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</si>
  <si>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</si>
  <si>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</si>
  <si>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</si>
  <si>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</si>
  <si>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</si>
  <si>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</si>
  <si>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</si>
  <si>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</si>
  <si>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</si>
  <si>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</si>
  <si>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</si>
  <si>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</si>
  <si>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</si>
  <si>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</si>
  <si>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</si>
  <si>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</si>
  <si>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</si>
  <si>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</si>
  <si>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</si>
  <si>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</si>
  <si>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</si>
  <si>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</si>
  <si>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</si>
  <si>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</si>
  <si>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</si>
  <si>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</si>
  <si>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</si>
  <si>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</si>
  <si>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</si>
  <si>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</si>
  <si>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</si>
  <si>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</si>
  <si>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</si>
  <si>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</si>
  <si>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</si>
  <si>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</si>
  <si>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</si>
  <si>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</si>
  <si>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</si>
  <si>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</si>
  <si>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</si>
  <si>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</si>
  <si>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</si>
  <si>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</si>
  <si>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</si>
  <si>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</si>
  <si>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</si>
  <si>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</si>
  <si>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</si>
  <si>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</si>
  <si>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</si>
  <si>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</si>
  <si>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</si>
  <si>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</si>
  <si>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</si>
  <si>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</si>
  <si>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</si>
  <si>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</si>
  <si>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</si>
  <si>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</si>
  <si>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</si>
  <si>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</si>
  <si>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</si>
  <si>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</si>
  <si>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</si>
  <si>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</si>
  <si>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</si>
  <si>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</si>
  <si>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</si>
  <si>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</si>
  <si>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</si>
  <si>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</si>
  <si>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</si>
  <si>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</si>
  <si>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</si>
  <si>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</si>
  <si>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</si>
  <si>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</si>
  <si>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</si>
  <si>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</si>
  <si>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</si>
  <si>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</si>
  <si>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</si>
  <si>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</si>
  <si>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</si>
  <si>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</si>
  <si>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</si>
  <si>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</si>
  <si>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</si>
  <si>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</si>
  <si>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</si>
  <si>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</si>
  <si>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</si>
  <si>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</si>
  <si>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</si>
  <si>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</si>
  <si>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</si>
  <si>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</si>
  <si>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</si>
  <si>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</si>
  <si>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</si>
  <si>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</si>
  <si>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</si>
  <si>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</si>
  <si>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</si>
  <si>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</si>
  <si>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</si>
  <si>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</si>
  <si>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</si>
  <si>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</si>
  <si>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</si>
  <si>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</si>
  <si>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</si>
  <si>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</si>
  <si>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</si>
  <si>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</si>
  <si>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</si>
  <si>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</si>
  <si>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</si>
  <si>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</si>
  <si>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</si>
  <si>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</si>
  <si>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</si>
  <si>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</si>
  <si>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</si>
  <si>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</si>
  <si>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</si>
  <si>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</si>
  <si>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</si>
  <si>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</si>
  <si>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</si>
  <si>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</si>
  <si>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</si>
  <si>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</si>
  <si>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</si>
  <si>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</si>
  <si>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</si>
  <si>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</si>
  <si>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</si>
  <si>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</si>
  <si>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</si>
  <si>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</si>
  <si>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</si>
  <si>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</si>
  <si>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</si>
  <si>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</si>
  <si>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</si>
  <si>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</si>
  <si>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</si>
  <si>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</si>
  <si>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</si>
  <si>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</si>
  <si>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</si>
  <si>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</si>
  <si>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</si>
  <si>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</si>
  <si>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</si>
  <si>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</si>
  <si>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</si>
  <si>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</si>
  <si>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</si>
  <si>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</si>
  <si>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</si>
  <si>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</si>
  <si>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</si>
  <si>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</si>
  <si>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</si>
  <si>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</si>
  <si>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</si>
  <si>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</si>
  <si>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</si>
  <si>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</si>
  <si>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</si>
  <si>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</si>
  <si>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</si>
  <si>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</si>
  <si>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</si>
  <si>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</si>
  <si>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</si>
  <si>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</si>
  <si>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</si>
  <si>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</si>
  <si>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</si>
  <si>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</si>
  <si>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</si>
  <si>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</si>
  <si>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</si>
  <si>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</si>
  <si>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</si>
  <si>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</si>
  <si>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</si>
  <si>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</si>
  <si>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</si>
  <si>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</si>
  <si>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</si>
  <si>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</si>
  <si>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</si>
  <si>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</si>
  <si>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</si>
  <si>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</si>
  <si>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</si>
  <si>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</si>
  <si>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</si>
  <si>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</si>
  <si>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</si>
  <si>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</si>
  <si>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</si>
  <si>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</si>
  <si>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</si>
  <si>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</si>
  <si>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</si>
  <si>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</si>
  <si>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</si>
  <si>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</si>
  <si>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</si>
  <si>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</si>
  <si>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</si>
  <si>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</si>
  <si>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</si>
  <si>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</si>
  <si>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</si>
  <si>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</si>
  <si>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</si>
  <si>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</si>
  <si>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</si>
  <si>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</si>
  <si>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</si>
  <si>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</si>
  <si>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</si>
  <si>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</si>
  <si>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</si>
  <si>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</si>
  <si>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</si>
  <si>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</si>
  <si>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</si>
  <si>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</si>
  <si>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</si>
  <si>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</si>
  <si>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</si>
  <si>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</si>
  <si>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</si>
  <si>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</si>
  <si>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</si>
  <si>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</si>
  <si>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</si>
  <si>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</si>
  <si>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</si>
  <si>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</si>
  <si>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</si>
  <si>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</si>
  <si>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</si>
  <si>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</si>
  <si>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</si>
  <si>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</si>
  <si>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</si>
  <si>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</si>
  <si>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</si>
  <si>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</si>
  <si>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</si>
  <si>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</si>
  <si>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</si>
  <si>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</si>
  <si>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</si>
  <si>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</si>
  <si>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</si>
  <si>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</si>
  <si>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</si>
  <si>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</si>
  <si>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</si>
  <si>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</si>
  <si>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</si>
  <si>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</si>
  <si>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</si>
  <si>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</si>
  <si>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</si>
  <si>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</si>
  <si>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</si>
  <si>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</si>
  <si>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</si>
  <si>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</si>
  <si>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</si>
  <si>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</si>
  <si>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</si>
  <si>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</si>
  <si>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</si>
  <si>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</si>
  <si>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</si>
  <si>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</si>
  <si>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</si>
  <si>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</si>
  <si>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</si>
  <si>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</si>
  <si>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</si>
  <si>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</si>
  <si>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</si>
  <si>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</si>
  <si>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</si>
  <si>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</si>
  <si>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</si>
  <si>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</si>
  <si>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</si>
  <si>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</si>
  <si>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</si>
  <si>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</si>
  <si>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</si>
  <si>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</si>
  <si>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</si>
  <si>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</si>
  <si>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</si>
  <si>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</si>
  <si>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</si>
  <si>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</si>
  <si>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</si>
  <si>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</si>
  <si>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</si>
  <si>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</si>
  <si>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</si>
  <si>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</si>
  <si>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</si>
  <si>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</si>
  <si>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</si>
  <si>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</si>
  <si>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</si>
  <si>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</si>
  <si>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</si>
  <si>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</si>
  <si>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</si>
  <si>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</si>
  <si>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</si>
  <si>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</si>
  <si>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</si>
  <si>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</si>
  <si>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</si>
  <si>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</si>
  <si>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</si>
  <si>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</si>
  <si>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</si>
  <si>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</si>
  <si>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</si>
  <si>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</si>
  <si>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</si>
  <si>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</si>
  <si>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</si>
  <si>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</si>
  <si>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</si>
  <si>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</si>
  <si>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</si>
  <si>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</si>
  <si>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</si>
  <si>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</si>
  <si>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</si>
  <si>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</si>
  <si>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</si>
  <si>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</si>
  <si>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</si>
  <si>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</si>
  <si>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</si>
  <si>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</si>
  <si>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</si>
  <si>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</si>
  <si>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</si>
  <si>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</si>
  <si>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</si>
  <si>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</si>
  <si>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</si>
  <si>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</si>
  <si>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</si>
  <si>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</si>
  <si>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</si>
  <si>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</si>
  <si>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</si>
  <si>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</si>
  <si>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</si>
  <si>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</si>
  <si>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</si>
  <si>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</si>
  <si>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</si>
  <si>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</si>
  <si>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</si>
  <si>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</si>
  <si>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</si>
  <si>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</si>
  <si>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</si>
  <si>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</si>
  <si>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</si>
  <si>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</si>
  <si>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</si>
  <si>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</si>
  <si>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</si>
  <si>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</si>
  <si>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</si>
  <si>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</si>
  <si>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</si>
  <si>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</si>
  <si>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</si>
  <si>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</si>
  <si>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</si>
  <si>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</si>
  <si>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</si>
  <si>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</si>
  <si>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</si>
  <si>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</si>
  <si>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</si>
  <si>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</si>
  <si>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</si>
  <si>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</si>
  <si>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</si>
  <si>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</si>
  <si>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</si>
  <si>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</si>
  <si>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</si>
  <si>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</si>
  <si>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</si>
  <si>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</si>
  <si>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</si>
  <si>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</si>
  <si>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</si>
  <si>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</si>
  <si>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</si>
  <si>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</si>
  <si>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</si>
  <si>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</si>
  <si>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</si>
  <si>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</si>
  <si>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</si>
  <si>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</si>
  <si>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</si>
  <si>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</si>
  <si>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</si>
  <si>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</si>
  <si>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</si>
  <si>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</si>
  <si>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</si>
  <si>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</si>
  <si>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</si>
  <si>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</si>
  <si>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</si>
  <si>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</si>
  <si>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</si>
  <si>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</si>
  <si>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</si>
  <si>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</si>
  <si>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</si>
  <si>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</si>
  <si>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</si>
  <si>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</si>
  <si>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</si>
  <si>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</si>
  <si>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</si>
  <si>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</si>
  <si>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</si>
  <si>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</si>
  <si>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</si>
  <si>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</si>
  <si>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</si>
  <si>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</si>
  <si>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</si>
  <si>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</si>
  <si>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</si>
  <si>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</si>
  <si>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</si>
  <si>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</si>
  <si>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</si>
  <si>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</si>
  <si>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</si>
  <si>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</si>
  <si>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</si>
  <si>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</si>
  <si>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</si>
  <si>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</si>
  <si>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</si>
  <si>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</si>
  <si>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</si>
  <si>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</si>
  <si>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</si>
  <si>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</si>
  <si>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</si>
  <si>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</si>
  <si>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</si>
  <si>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</si>
  <si>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</si>
  <si>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</si>
  <si>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</si>
  <si>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</si>
  <si>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</si>
  <si>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</si>
  <si>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</si>
  <si>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</si>
  <si>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</si>
  <si>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</si>
  <si>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</si>
  <si>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</si>
  <si>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</si>
  <si>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</si>
  <si>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</si>
  <si>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</si>
  <si>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</si>
  <si>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</si>
  <si>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</si>
  <si>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</si>
  <si>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</si>
  <si>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</si>
  <si>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</si>
  <si>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</si>
  <si>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</si>
  <si>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</si>
  <si>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</si>
  <si>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</si>
  <si>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</si>
  <si>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</si>
  <si>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</si>
  <si>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</si>
  <si>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</si>
  <si>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</si>
  <si>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</si>
  <si>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</si>
  <si>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</si>
  <si>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</si>
  <si>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</si>
  <si>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</si>
  <si>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</si>
  <si>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</si>
  <si>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</si>
  <si>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</si>
  <si>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</si>
  <si>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</si>
  <si>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</si>
  <si>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</si>
  <si>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</si>
  <si>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</si>
  <si>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</si>
  <si>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</si>
  <si>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</si>
  <si>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</si>
  <si>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</si>
  <si>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</si>
  <si>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</si>
  <si>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</si>
  <si>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</si>
  <si>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</si>
  <si>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</si>
  <si>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</si>
  <si>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</si>
  <si>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</si>
  <si>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</si>
  <si>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</si>
  <si>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</si>
  <si>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</si>
  <si>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</si>
  <si>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</si>
  <si>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</si>
  <si>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</si>
  <si>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</si>
  <si>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</si>
  <si>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</si>
  <si>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</si>
  <si>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</si>
  <si>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</si>
  <si>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</si>
  <si>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</si>
  <si>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</si>
  <si>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</si>
  <si>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</si>
  <si>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</si>
  <si>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</si>
  <si>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</si>
  <si>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</si>
  <si>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</si>
  <si>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</si>
  <si>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</si>
  <si>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</si>
  <si>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</si>
  <si>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</si>
  <si>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</si>
  <si>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</si>
  <si>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</si>
  <si>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</si>
  <si>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</si>
  <si>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</si>
  <si>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</si>
  <si>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</si>
  <si>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</si>
  <si>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</si>
  <si>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</si>
  <si>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</si>
  <si>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</si>
  <si>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</si>
  <si>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</si>
  <si>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</si>
  <si>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</si>
  <si>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</si>
  <si>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</si>
  <si>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</si>
  <si>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</si>
  <si>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</si>
  <si>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</si>
  <si>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</si>
  <si>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</si>
  <si>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</si>
  <si>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</si>
  <si>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</si>
  <si>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</si>
  <si>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</si>
  <si>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</si>
  <si>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</si>
  <si>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</si>
  <si>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</si>
  <si>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</si>
  <si>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</si>
  <si>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</si>
  <si>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</si>
  <si>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</si>
  <si>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</si>
  <si>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</si>
  <si>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</si>
  <si>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</si>
  <si>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</si>
  <si>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</si>
  <si>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</si>
  <si>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</si>
  <si>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</si>
  <si>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</si>
  <si>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</si>
  <si>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</si>
  <si>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</si>
  <si>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</si>
  <si>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</si>
  <si>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</si>
  <si>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</si>
  <si>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</si>
  <si>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</si>
  <si>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</si>
  <si>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</si>
  <si>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</si>
  <si>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</si>
  <si>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</si>
  <si>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</si>
  <si>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</si>
  <si>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</si>
  <si>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</si>
  <si>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</si>
  <si>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</si>
  <si>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</si>
  <si>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</si>
  <si>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</si>
  <si>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</si>
  <si>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</si>
  <si>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</si>
  <si>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</si>
  <si>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</si>
  <si>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</si>
  <si>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</si>
  <si>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</si>
  <si>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</si>
  <si>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</si>
  <si>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</si>
  <si>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</si>
  <si>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</si>
  <si>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</si>
  <si>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</si>
  <si>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</si>
  <si>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</si>
  <si>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</si>
  <si>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</si>
  <si>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</si>
  <si>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</si>
  <si>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</si>
  <si>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</si>
  <si>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</si>
  <si>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</si>
  <si>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</si>
  <si>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</si>
  <si>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</si>
  <si>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</si>
  <si>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</si>
  <si>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</si>
  <si>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</si>
  <si>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</si>
  <si>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</si>
  <si>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</si>
  <si>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</si>
  <si>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</si>
  <si>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</si>
  <si>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</si>
  <si>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</si>
  <si>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</si>
  <si>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</si>
  <si>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</si>
  <si>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</si>
  <si>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</si>
  <si>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</si>
  <si>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</si>
  <si>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</si>
  <si>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</si>
  <si>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</si>
  <si>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</si>
  <si>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</si>
  <si>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</si>
  <si>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</si>
  <si>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</si>
  <si>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</si>
  <si>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</si>
  <si>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</si>
  <si>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</si>
  <si>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</si>
  <si>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</si>
  <si>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</si>
  <si>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</si>
  <si>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</si>
  <si>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</si>
  <si>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</si>
  <si>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</si>
  <si>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</si>
  <si>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</si>
  <si>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</si>
  <si>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</si>
  <si>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</si>
  <si>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</si>
  <si>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</si>
  <si>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</si>
  <si>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</si>
  <si>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</si>
  <si>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</si>
  <si>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</si>
  <si>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</si>
  <si>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</si>
  <si>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</si>
  <si>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</si>
  <si>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</si>
  <si>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</si>
  <si>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</si>
  <si>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</si>
  <si>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</si>
  <si>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</si>
  <si>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</si>
  <si>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</si>
  <si>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</si>
  <si>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</si>
  <si>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</si>
  <si>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</si>
  <si>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</si>
  <si>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</si>
  <si>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</si>
  <si>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</si>
  <si>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</si>
  <si>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</si>
  <si>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</si>
  <si>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</si>
  <si>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</si>
  <si>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</si>
  <si>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</si>
  <si>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</si>
  <si>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</si>
  <si>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</si>
  <si>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</si>
  <si>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</si>
  <si>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</si>
  <si>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</si>
  <si>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</si>
  <si>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</si>
  <si>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</si>
  <si>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</si>
  <si>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</si>
  <si>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</si>
  <si>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</si>
  <si>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</si>
  <si>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</si>
  <si>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</si>
  <si>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</si>
  <si>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</si>
  <si>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</si>
  <si>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</si>
  <si>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</si>
  <si>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</si>
  <si>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</si>
  <si>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</si>
  <si>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</si>
  <si>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</si>
  <si>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</si>
  <si>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</si>
  <si>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</si>
  <si>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</si>
  <si>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</si>
  <si>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</si>
  <si>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</si>
  <si>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</si>
  <si>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</si>
  <si>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</si>
  <si>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</si>
  <si>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</si>
  <si>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</si>
  <si>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</si>
  <si>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</si>
  <si>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</si>
  <si>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</si>
  <si>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</si>
  <si>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</si>
  <si>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</si>
  <si>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</si>
  <si>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</si>
  <si>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</si>
  <si>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</si>
  <si>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</si>
  <si>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</si>
  <si>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</si>
  <si>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</si>
  <si>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</si>
  <si>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</si>
  <si>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</si>
  <si>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</si>
  <si>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</si>
  <si>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</si>
  <si>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</si>
  <si>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</si>
  <si>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</si>
  <si>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</si>
  <si>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</si>
  <si>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</si>
  <si>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</si>
  <si>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</si>
  <si>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</si>
  <si>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</si>
  <si>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</si>
  <si>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</si>
  <si>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</si>
  <si>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</si>
  <si>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</si>
  <si>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</si>
  <si>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</si>
  <si>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</si>
  <si>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</si>
  <si>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</si>
  <si>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</si>
  <si>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</si>
  <si>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</si>
  <si>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</si>
  <si>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</si>
  <si>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</si>
  <si>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</si>
  <si>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</si>
  <si>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</si>
  <si>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</si>
  <si>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</si>
  <si>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</si>
  <si>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</si>
  <si>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</si>
  <si>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</si>
  <si>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</si>
  <si>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</si>
  <si>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</si>
  <si>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</si>
  <si>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</si>
  <si>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</si>
  <si>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</si>
  <si>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</si>
  <si>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</si>
  <si>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</si>
  <si>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</si>
  <si>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</si>
  <si>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</si>
  <si>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</si>
  <si>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</si>
  <si>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</si>
  <si>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</si>
  <si>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</si>
  <si>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</si>
  <si>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</si>
  <si>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</si>
  <si>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</si>
  <si>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</si>
  <si>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</si>
  <si>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</si>
  <si>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</si>
  <si>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</si>
  <si>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</si>
  <si>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</si>
  <si>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</si>
  <si>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</si>
  <si>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</si>
  <si>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</si>
  <si>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</si>
  <si>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</si>
  <si>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</si>
  <si>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</si>
  <si>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</si>
  <si>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</si>
  <si>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</si>
  <si>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</si>
  <si>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</si>
  <si>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</si>
  <si>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</si>
  <si>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</si>
  <si>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</si>
  <si>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</si>
  <si>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</si>
  <si>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</si>
  <si>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</si>
  <si>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</si>
  <si>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</si>
  <si>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</si>
  <si>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</si>
  <si>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</si>
  <si>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</si>
  <si>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</si>
  <si>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</si>
  <si>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</si>
  <si>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</si>
  <si>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</si>
  <si>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</si>
  <si>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</si>
  <si>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</si>
  <si>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</si>
  <si>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</si>
  <si>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</si>
  <si>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</si>
  <si>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</si>
  <si>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</si>
  <si>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</si>
  <si>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</si>
  <si>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</si>
  <si>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</si>
  <si>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</si>
  <si>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</si>
  <si>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</si>
  <si>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</si>
  <si>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</si>
  <si>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</si>
  <si>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</si>
  <si>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</si>
  <si>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</si>
  <si>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</si>
  <si>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</si>
  <si>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</si>
  <si>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</si>
  <si>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</si>
  <si>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</si>
  <si>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</si>
  <si>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</si>
  <si>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</si>
  <si>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</si>
  <si>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</si>
  <si>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</si>
  <si>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</si>
  <si>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</si>
  <si>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</si>
  <si>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</si>
  <si>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</si>
  <si>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</si>
  <si>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</si>
  <si>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</si>
  <si>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</si>
  <si>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</si>
  <si>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</si>
  <si>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</si>
  <si>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</si>
  <si>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</si>
  <si>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</si>
  <si>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</si>
  <si>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</si>
  <si>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</si>
  <si>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</si>
  <si>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</si>
  <si>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</si>
  <si>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</si>
  <si>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</si>
  <si>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</si>
  <si>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</si>
  <si>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</si>
  <si>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</si>
  <si>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</si>
  <si>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</si>
  <si>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</si>
  <si>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</si>
  <si>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</si>
  <si>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</si>
  <si>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</si>
  <si>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</si>
  <si>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</si>
  <si>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</si>
  <si>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</si>
  <si>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</si>
  <si>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</si>
  <si>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</si>
  <si>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</si>
  <si>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</si>
  <si>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</si>
  <si>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</si>
  <si>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</si>
  <si>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</si>
  <si>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</si>
  <si>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</si>
  <si>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</si>
  <si>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</si>
  <si>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</si>
  <si>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</si>
  <si>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</si>
  <si>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</si>
  <si>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</si>
  <si>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</si>
  <si>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</si>
  <si>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</si>
  <si>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</si>
  <si>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</si>
  <si>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</si>
  <si>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</si>
  <si>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</si>
  <si>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</si>
  <si>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</si>
  <si>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</si>
  <si>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</si>
  <si>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</si>
  <si>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</si>
  <si>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</si>
  <si>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</si>
  <si>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</si>
  <si>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</si>
  <si>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</si>
  <si>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</si>
  <si>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</si>
  <si>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</si>
  <si>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</si>
  <si>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</si>
  <si>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</si>
  <si>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</si>
  <si>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</si>
  <si>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</si>
  <si>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</si>
  <si>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</si>
  <si>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</si>
  <si>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</si>
  <si>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</si>
  <si>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</si>
  <si>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</si>
  <si>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</si>
  <si>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</si>
  <si>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</si>
  <si>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</si>
  <si>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</si>
  <si>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</si>
  <si>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</si>
  <si>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</si>
  <si>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</si>
  <si>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</si>
  <si>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</si>
  <si>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</si>
  <si>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</si>
  <si>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</si>
  <si>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</si>
  <si>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</si>
  <si>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</si>
  <si>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</si>
  <si>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</si>
  <si>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</si>
  <si>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</si>
  <si>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</si>
  <si>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</si>
  <si>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</si>
  <si>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</si>
  <si>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</si>
  <si>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</si>
  <si>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</si>
  <si>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</si>
  <si>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</si>
  <si>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</si>
  <si>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</si>
  <si>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</si>
  <si>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</si>
  <si>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</si>
  <si>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</si>
  <si>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</si>
  <si>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</si>
  <si>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</si>
  <si>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</si>
  <si>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</si>
  <si>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</si>
  <si>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</si>
  <si>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</si>
  <si>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</si>
  <si>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</si>
  <si>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</si>
  <si>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</si>
  <si>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</si>
  <si>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</si>
  <si>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</si>
  <si>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</si>
  <si>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</si>
  <si>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</si>
  <si>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</si>
  <si>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</si>
  <si>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</si>
  <si>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</si>
  <si>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</si>
  <si>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</si>
  <si>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</si>
  <si>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</si>
  <si>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</si>
  <si>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</si>
  <si>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</si>
  <si>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</si>
  <si>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</si>
  <si>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</si>
  <si>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</si>
  <si>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</si>
  <si>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</si>
  <si>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</si>
  <si>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</si>
  <si>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</si>
  <si>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</si>
  <si>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</si>
  <si>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</si>
  <si>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</si>
  <si>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</si>
  <si>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</si>
  <si>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</si>
  <si>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</si>
  <si>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</si>
  <si>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</si>
  <si>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</si>
  <si>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</si>
  <si>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</si>
  <si>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</si>
  <si>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</si>
  <si>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</si>
  <si>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</si>
  <si>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</si>
  <si>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</si>
  <si>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</si>
  <si>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</si>
  <si>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</si>
  <si>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</si>
  <si>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</si>
  <si>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</si>
  <si>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</si>
  <si>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</si>
  <si>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</si>
  <si>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</si>
  <si>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</si>
  <si>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</si>
  <si>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</si>
  <si>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</si>
  <si>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</si>
  <si>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</si>
  <si>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</si>
  <si>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</si>
  <si>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</si>
  <si>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</si>
  <si>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</si>
  <si>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</si>
  <si>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</si>
  <si>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</si>
  <si>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</si>
  <si>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</si>
  <si>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</si>
  <si>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</si>
  <si>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</si>
  <si>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</si>
  <si>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</si>
  <si>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</si>
  <si>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</si>
  <si>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</si>
  <si>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</si>
  <si>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</si>
  <si>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</si>
  <si>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</si>
  <si>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</si>
  <si>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</si>
  <si>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</si>
  <si>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</si>
  <si>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</si>
  <si>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</si>
  <si>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</si>
  <si>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</si>
  <si>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</si>
  <si>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</si>
  <si>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</si>
  <si>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</si>
  <si>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</si>
  <si>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</si>
  <si>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</si>
  <si>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</si>
  <si>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</si>
  <si>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</si>
  <si>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</si>
  <si>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</si>
  <si>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</si>
  <si>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</si>
  <si>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</si>
  <si>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</si>
  <si>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</si>
  <si>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</si>
  <si>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</si>
  <si>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</si>
  <si>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</si>
  <si>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</si>
  <si>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</si>
  <si>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</si>
  <si>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</si>
  <si>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</si>
  <si>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</si>
  <si>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</si>
  <si>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</si>
  <si>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</si>
  <si>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</si>
  <si>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</si>
  <si>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</si>
  <si>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</si>
  <si>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</si>
  <si>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</si>
  <si>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</si>
  <si>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</si>
  <si>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</si>
  <si>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</si>
  <si>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</si>
  <si>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</si>
  <si>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</si>
  <si>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</si>
  <si>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</si>
  <si>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</si>
  <si>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</si>
  <si>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</si>
  <si>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</si>
  <si>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</si>
  <si>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</si>
  <si>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</si>
  <si>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</si>
  <si>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</si>
  <si>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</si>
  <si>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</si>
  <si>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</si>
  <si>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</si>
  <si>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</si>
  <si>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</si>
  <si>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</si>
  <si>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</si>
  <si>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</si>
  <si>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</si>
  <si>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</si>
  <si>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</si>
  <si>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</si>
  <si>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</si>
  <si>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</si>
  <si>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</si>
  <si>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</si>
  <si>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</si>
  <si>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</si>
  <si>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</si>
  <si>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</si>
  <si>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</si>
  <si>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</si>
  <si>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</si>
  <si>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</si>
  <si>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</si>
  <si>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</si>
  <si>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</si>
  <si>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</si>
  <si>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</si>
  <si>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</si>
  <si>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</si>
  <si>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</si>
  <si>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</si>
  <si>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</si>
  <si>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</si>
  <si>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</si>
  <si>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</si>
  <si>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</si>
  <si>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</si>
  <si>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</si>
  <si>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</si>
  <si>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</si>
  <si>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</si>
  <si>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</si>
  <si>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</si>
  <si>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</si>
  <si>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</si>
  <si>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</si>
  <si>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</si>
  <si>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</si>
  <si>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</si>
  <si>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</si>
  <si>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</si>
  <si>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</si>
  <si>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</si>
  <si>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</si>
  <si>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</si>
  <si>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</si>
  <si>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</si>
  <si>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</si>
  <si>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</si>
  <si>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</si>
  <si>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</si>
  <si>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</si>
  <si>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</si>
  <si>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</si>
  <si>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</si>
  <si>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</si>
  <si>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</si>
  <si>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</si>
  <si>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</si>
  <si>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</si>
  <si>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</si>
  <si>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</si>
  <si>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</si>
  <si>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</si>
  <si>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</si>
  <si>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</si>
  <si>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</si>
  <si>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</si>
  <si>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</si>
  <si>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</si>
  <si>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</si>
  <si>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</si>
  <si>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</si>
  <si>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</si>
  <si>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</si>
  <si>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</si>
  <si>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</si>
  <si>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</si>
  <si>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</si>
  <si>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</si>
  <si>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</si>
  <si>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</si>
  <si>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</si>
  <si>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</si>
  <si>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</si>
  <si>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</si>
  <si>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</si>
  <si>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</si>
  <si>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</si>
  <si>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</si>
  <si>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</si>
  <si>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</si>
  <si>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</si>
  <si>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</si>
  <si>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</si>
  <si>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</si>
  <si>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</si>
  <si>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</si>
  <si>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</si>
  <si>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</si>
  <si>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</si>
  <si>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</si>
  <si>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</si>
  <si>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</si>
  <si>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</si>
  <si>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</si>
  <si>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</si>
  <si>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</si>
  <si>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</si>
  <si>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</si>
  <si>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</si>
  <si>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</si>
  <si>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</si>
  <si>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</si>
  <si>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</si>
  <si>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</si>
  <si>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</si>
  <si>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</si>
  <si>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</si>
  <si>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</si>
  <si>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</si>
  <si>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</si>
  <si>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</si>
  <si>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</si>
  <si>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</si>
  <si>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</si>
  <si>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</si>
  <si>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</si>
  <si>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</si>
  <si>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</si>
  <si>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</si>
  <si>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</si>
  <si>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</si>
  <si>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</si>
  <si>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</si>
  <si>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</si>
  <si>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</si>
  <si>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</si>
  <si>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</si>
  <si>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</si>
  <si>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</si>
  <si>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</si>
  <si>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</si>
  <si>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</si>
  <si>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</si>
  <si>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</si>
  <si>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</si>
  <si>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</si>
  <si>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</si>
  <si>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</si>
  <si>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</si>
  <si>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</si>
  <si>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</si>
  <si>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</si>
  <si>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</si>
  <si>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</si>
  <si>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</si>
  <si>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</si>
  <si>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</si>
  <si>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</si>
  <si>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</si>
  <si>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</si>
  <si>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</si>
  <si>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</si>
  <si>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</si>
  <si>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</si>
  <si>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</si>
  <si>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</si>
  <si>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</si>
  <si>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</si>
  <si>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</si>
  <si>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</si>
  <si>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</si>
  <si>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</si>
  <si>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</si>
  <si>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</si>
  <si>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</si>
  <si>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</si>
  <si>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</si>
  <si>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</si>
  <si>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</si>
  <si>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</si>
  <si>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</si>
  <si>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</si>
  <si>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</si>
  <si>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</si>
  <si>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</si>
  <si>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</si>
  <si>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</si>
  <si>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</si>
  <si>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</si>
  <si>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</si>
  <si>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</si>
  <si>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</si>
  <si>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</si>
  <si>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</si>
  <si>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</si>
  <si>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</si>
  <si>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</si>
  <si>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</si>
  <si>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</si>
  <si>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</si>
  <si>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</si>
  <si>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</si>
  <si>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</si>
  <si>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</si>
  <si>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</si>
  <si>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</si>
  <si>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</si>
  <si>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</si>
  <si>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</si>
  <si>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</si>
  <si>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</si>
  <si>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</si>
  <si>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</si>
  <si>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</si>
  <si>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</si>
  <si>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</si>
  <si>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</si>
  <si>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</si>
  <si>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</si>
  <si>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</si>
  <si>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</si>
  <si>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</si>
  <si>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</si>
  <si>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</si>
  <si>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</si>
  <si>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</si>
  <si>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</si>
  <si>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</si>
  <si>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</si>
  <si>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</si>
  <si>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</si>
  <si>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</si>
  <si>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</si>
  <si>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</si>
  <si>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</si>
  <si>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</si>
  <si>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</si>
  <si>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</si>
  <si>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</si>
  <si>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</si>
  <si>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</si>
  <si>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</si>
  <si>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</si>
  <si>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</si>
  <si>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</si>
  <si>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</si>
  <si>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</si>
  <si>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</si>
  <si>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</si>
  <si>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</si>
  <si>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</si>
  <si>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</si>
  <si>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</si>
  <si>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</si>
  <si>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</si>
  <si>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</si>
  <si>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</si>
  <si>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</si>
  <si>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</si>
  <si>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</si>
  <si>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</si>
  <si>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</si>
  <si>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</si>
  <si>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</si>
  <si>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</si>
  <si>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</si>
  <si>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</si>
  <si>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</si>
  <si>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</si>
  <si>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</si>
  <si>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</si>
  <si>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</si>
  <si>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</si>
  <si>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</si>
  <si>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</si>
  <si>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</si>
  <si>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</si>
  <si>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</si>
  <si>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</si>
  <si>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</si>
  <si>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</si>
  <si>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</si>
  <si>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</si>
  <si>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</si>
  <si>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</si>
  <si>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</si>
  <si>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</si>
  <si>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</si>
  <si>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</si>
  <si>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</si>
  <si>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</si>
  <si>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</si>
  <si>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</si>
  <si>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</si>
  <si>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</si>
  <si>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</si>
  <si>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</si>
  <si>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</si>
  <si>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</si>
  <si>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</si>
  <si>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</si>
  <si>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</si>
  <si>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</si>
  <si>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</si>
  <si>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</si>
  <si>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</si>
  <si>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</si>
  <si>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</si>
  <si>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</si>
  <si>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</si>
  <si>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</si>
  <si>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</si>
  <si>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</si>
  <si>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</si>
  <si>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</si>
  <si>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</si>
  <si>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</si>
  <si>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</si>
  <si>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</si>
  <si>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</si>
  <si>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</si>
  <si>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</si>
  <si>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</si>
  <si>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</si>
  <si>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</si>
  <si>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</si>
  <si>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</si>
  <si>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</si>
  <si>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</si>
  <si>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</si>
  <si>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</si>
  <si>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</si>
  <si>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</si>
  <si>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</si>
  <si>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</si>
  <si>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</si>
  <si>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</si>
  <si>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</si>
  <si>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</si>
  <si>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</si>
  <si>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</si>
  <si>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</si>
  <si>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</si>
  <si>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</si>
  <si>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</si>
  <si>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</si>
  <si>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</si>
  <si>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</si>
  <si>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</si>
  <si>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</si>
  <si>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</si>
  <si>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</si>
  <si>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</si>
  <si>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</si>
  <si>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</si>
  <si>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</si>
  <si>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</si>
  <si>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</si>
  <si>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</si>
  <si>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</si>
  <si>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</si>
  <si>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</si>
  <si>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</si>
  <si>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</si>
  <si>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</si>
  <si>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</si>
  <si>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</si>
  <si>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</si>
  <si>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</si>
  <si>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</si>
  <si>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</si>
  <si>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</si>
  <si>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</si>
  <si>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</si>
  <si>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</si>
  <si>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</si>
  <si>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</si>
  <si>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</si>
  <si>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</si>
  <si>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</si>
  <si>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</si>
  <si>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</si>
  <si>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</si>
  <si>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</si>
  <si>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</si>
  <si>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</si>
  <si>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</si>
  <si>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</si>
  <si>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</si>
  <si>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</si>
  <si>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</si>
  <si>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</si>
  <si>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</si>
  <si>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</si>
  <si>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</si>
  <si>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</si>
  <si>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</si>
  <si>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</si>
  <si>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</si>
  <si>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</si>
  <si>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</si>
  <si>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</si>
  <si>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</si>
  <si>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</si>
  <si>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</si>
  <si>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</si>
  <si>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</si>
  <si>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</si>
  <si>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</si>
  <si>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</si>
  <si>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</si>
  <si>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</si>
  <si>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</si>
  <si>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</si>
  <si>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</si>
  <si>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</si>
  <si>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</si>
  <si>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</si>
  <si>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</si>
  <si>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</si>
  <si>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</si>
  <si>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</si>
  <si>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</si>
  <si>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</si>
  <si>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</si>
  <si>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</si>
  <si>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</si>
  <si>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</si>
  <si>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</si>
  <si>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</si>
  <si>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</si>
  <si>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</si>
  <si>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</si>
  <si>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</si>
  <si>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</si>
  <si>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</si>
  <si>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</si>
  <si>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</si>
  <si>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</si>
  <si>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</si>
  <si>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</si>
  <si>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</si>
  <si>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</si>
  <si>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</si>
  <si>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</si>
  <si>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</si>
  <si>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</si>
  <si>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</si>
  <si>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</si>
  <si>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</si>
  <si>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</si>
  <si>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</si>
  <si>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</si>
  <si>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</si>
  <si>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</si>
  <si>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</si>
  <si>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</si>
  <si>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</si>
  <si>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</si>
  <si>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</si>
  <si>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</si>
  <si>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</si>
  <si>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</si>
  <si>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</si>
  <si>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</si>
  <si>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</si>
  <si>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</si>
  <si>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</si>
  <si>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</si>
  <si>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</si>
  <si>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</si>
  <si>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</si>
  <si>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</si>
  <si>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</si>
  <si>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</si>
  <si>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</si>
  <si>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</si>
  <si>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</si>
  <si>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</si>
  <si>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</si>
  <si>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</si>
  <si>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</si>
  <si>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</si>
  <si>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</si>
  <si>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</si>
  <si>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</si>
  <si>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</si>
  <si>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</si>
  <si>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</si>
  <si>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</si>
  <si>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</si>
  <si>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</si>
  <si>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</si>
  <si>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</si>
  <si>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</si>
  <si>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</si>
  <si>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</si>
  <si>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</si>
  <si>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</si>
  <si>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</si>
  <si>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</si>
  <si>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</si>
  <si>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</si>
  <si>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</si>
  <si>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</si>
  <si>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</si>
  <si>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</si>
  <si>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</si>
  <si>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</si>
  <si>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</si>
  <si>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</si>
  <si>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</si>
  <si>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</si>
  <si>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</si>
  <si>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</si>
  <si>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</si>
  <si>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</si>
  <si>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</si>
  <si>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</si>
  <si>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</si>
  <si>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</si>
  <si>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</si>
  <si>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</si>
  <si>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</si>
  <si>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</si>
  <si>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</si>
  <si>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</si>
  <si>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</si>
  <si>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</si>
  <si>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</si>
  <si>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</si>
  <si>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</si>
  <si>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</si>
  <si>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</si>
  <si>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</si>
  <si>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</si>
  <si>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</si>
  <si>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</si>
  <si>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</si>
  <si>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</si>
  <si>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</si>
  <si>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</si>
  <si>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</si>
  <si>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</si>
  <si>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</si>
  <si>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</si>
  <si>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</si>
  <si>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</si>
  <si>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</si>
  <si>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</si>
  <si>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</si>
  <si>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</si>
  <si>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</si>
  <si>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</si>
  <si>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</si>
  <si>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</si>
  <si>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</si>
  <si>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</si>
  <si>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</si>
  <si>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</si>
  <si>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</si>
  <si>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</si>
  <si>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</si>
  <si>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</si>
  <si>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</si>
  <si>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</si>
  <si>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</si>
  <si>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</si>
  <si>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</si>
  <si>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</si>
  <si>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</si>
  <si>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</si>
  <si>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</si>
  <si>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</si>
  <si>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</si>
  <si>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</si>
  <si>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</si>
  <si>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</si>
  <si>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</si>
  <si>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</si>
  <si>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</si>
  <si>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</si>
  <si>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</si>
  <si>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</si>
  <si>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</si>
  <si>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</si>
  <si>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</si>
  <si>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</si>
  <si>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</si>
  <si>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</si>
  <si>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</si>
  <si>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</si>
  <si>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</si>
  <si>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</si>
  <si>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</si>
  <si>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</si>
  <si>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</si>
  <si>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</si>
  <si>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</si>
  <si>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</si>
  <si>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</si>
  <si>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</si>
  <si>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</si>
  <si>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</si>
  <si>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</si>
  <si>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</si>
  <si>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</si>
  <si>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</si>
  <si>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</si>
  <si>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</si>
  <si>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</si>
  <si>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</si>
  <si>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</si>
  <si>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</si>
  <si>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</si>
  <si>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</si>
  <si>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</si>
  <si>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</si>
  <si>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</si>
  <si>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</si>
  <si>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</si>
  <si>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</si>
  <si>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</si>
  <si>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</si>
  <si>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</si>
  <si>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</si>
  <si>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</si>
  <si>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</si>
  <si>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</si>
  <si>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</si>
  <si>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</si>
  <si>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</si>
  <si>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</si>
  <si>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</si>
  <si>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</si>
  <si>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</si>
  <si>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</si>
  <si>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</si>
  <si>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</si>
  <si>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</si>
  <si>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</si>
  <si>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</si>
  <si>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</si>
  <si>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</si>
  <si>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</si>
  <si>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</si>
  <si>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</si>
  <si>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</si>
  <si>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</si>
  <si>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</si>
  <si>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</si>
  <si>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</si>
  <si>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</si>
  <si>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</si>
  <si>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</si>
  <si>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</si>
  <si>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</si>
  <si>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</si>
  <si>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</si>
  <si>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</si>
  <si>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</si>
  <si>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</si>
  <si>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</si>
  <si>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</si>
  <si>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</si>
  <si>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</si>
  <si>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</si>
  <si>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</si>
  <si>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</si>
  <si>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</si>
  <si>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</si>
  <si>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</si>
  <si>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</si>
  <si>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</si>
  <si>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</si>
  <si>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</si>
  <si>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</si>
  <si>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</si>
  <si>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</si>
  <si>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</si>
  <si>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</si>
  <si>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</si>
  <si>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</si>
  <si>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</si>
  <si>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</si>
  <si>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</si>
  <si>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</si>
  <si>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</si>
  <si>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</si>
  <si>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</si>
  <si>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</si>
  <si>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</si>
  <si>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</si>
  <si>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</si>
  <si>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</si>
  <si>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</si>
  <si>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</si>
  <si>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</si>
  <si>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</si>
  <si>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</si>
  <si>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</si>
  <si>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</si>
  <si>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</si>
  <si>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</si>
  <si>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</si>
  <si>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</si>
  <si>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</si>
  <si>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</si>
  <si>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</si>
  <si>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</si>
  <si>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</si>
  <si>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</si>
  <si>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</si>
  <si>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</si>
  <si>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</si>
  <si>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</si>
  <si>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</si>
  <si>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</si>
  <si>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</si>
  <si>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</si>
  <si>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</si>
  <si>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</si>
  <si>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</si>
  <si>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</si>
  <si>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</si>
  <si>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</si>
  <si>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</si>
  <si>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</si>
  <si>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</si>
  <si>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</si>
  <si>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</si>
  <si>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</si>
  <si>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</si>
  <si>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</si>
  <si>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</si>
  <si>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</si>
  <si>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</si>
  <si>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</si>
  <si>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</si>
  <si>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</si>
  <si>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</si>
  <si>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</si>
  <si>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</si>
  <si>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</si>
  <si>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</si>
  <si>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</si>
  <si>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</si>
  <si>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</si>
  <si>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</si>
  <si>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</si>
  <si>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</si>
  <si>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</si>
  <si>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</si>
  <si>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</si>
  <si>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</si>
  <si>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</si>
  <si>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</si>
  <si>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</si>
  <si>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</si>
  <si>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</si>
  <si>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</si>
  <si>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</si>
  <si>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</si>
  <si>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</si>
  <si>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</si>
  <si>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</si>
  <si>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</si>
  <si>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</si>
  <si>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</si>
  <si>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</si>
  <si>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</si>
  <si>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</si>
  <si>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</si>
  <si>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</si>
  <si>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</si>
  <si>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</si>
  <si>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</si>
  <si>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</si>
  <si>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</si>
  <si>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</si>
  <si>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</si>
  <si>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</si>
  <si>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</si>
  <si>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</si>
  <si>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</si>
  <si>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</si>
  <si>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</si>
  <si>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</si>
  <si>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</si>
  <si>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</si>
  <si>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</si>
  <si>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</si>
  <si>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</si>
  <si>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</si>
  <si>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</si>
  <si>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</si>
  <si>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</si>
  <si>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</si>
  <si>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</si>
  <si>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</si>
  <si>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</si>
  <si>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</si>
  <si>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</si>
  <si>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</si>
  <si>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</si>
  <si>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</si>
  <si>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</si>
  <si>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</si>
  <si>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</si>
  <si>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</si>
  <si>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</si>
  <si>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</si>
  <si>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</si>
  <si>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</si>
  <si>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</si>
  <si>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</si>
  <si>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</si>
  <si>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</si>
  <si>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</si>
  <si>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</si>
  <si>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</si>
  <si>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</si>
  <si>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</si>
  <si>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</si>
  <si>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</si>
  <si>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</si>
  <si>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</si>
  <si>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</si>
  <si>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</si>
  <si>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</si>
  <si>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</si>
  <si>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</si>
  <si>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</si>
  <si>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</si>
  <si>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</si>
  <si>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</si>
  <si>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</si>
  <si>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</si>
  <si>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</si>
  <si>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</si>
  <si>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</si>
  <si>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</si>
  <si>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</si>
  <si>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</si>
  <si>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</si>
  <si>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</si>
  <si>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</si>
  <si>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</si>
  <si>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</si>
  <si>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</si>
  <si>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</si>
  <si>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</si>
  <si>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</si>
  <si>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</si>
  <si>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</si>
  <si>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</si>
  <si>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</si>
  <si>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</si>
  <si>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</si>
  <si>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</si>
  <si>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</si>
  <si>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</si>
  <si>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</si>
  <si>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</si>
  <si>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</si>
  <si>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</si>
  <si>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</si>
  <si>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</si>
  <si>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</si>
  <si>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</si>
  <si>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</si>
  <si>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</si>
  <si>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</si>
  <si>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</si>
  <si>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</si>
  <si>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</si>
  <si>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</si>
  <si>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</si>
  <si>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</si>
  <si>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</si>
  <si>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</si>
  <si>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</si>
  <si>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</si>
  <si>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</si>
  <si>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</si>
  <si>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</si>
  <si>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</si>
  <si>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</si>
  <si>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</si>
  <si>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</si>
  <si>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</si>
  <si>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</si>
  <si>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</si>
  <si>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</si>
  <si>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</si>
  <si>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</si>
  <si>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</si>
  <si>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</si>
  <si>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</si>
  <si>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</si>
  <si>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</si>
  <si>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</si>
  <si>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</si>
  <si>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</si>
  <si>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</si>
  <si>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</si>
  <si>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</si>
  <si>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</si>
  <si>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</si>
  <si>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</si>
  <si>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</si>
  <si>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</si>
  <si>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</si>
  <si>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</si>
  <si>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</si>
  <si>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</si>
  <si>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</si>
  <si>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</si>
  <si>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</si>
  <si>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</si>
  <si>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</si>
  <si>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</si>
  <si>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</si>
  <si>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</si>
  <si>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</si>
  <si>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</si>
  <si>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</si>
  <si>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</si>
  <si>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</si>
  <si>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</si>
  <si>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</si>
  <si>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</si>
  <si>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</si>
  <si>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</si>
  <si>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</si>
  <si>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</si>
  <si>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</si>
  <si>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</si>
  <si>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</si>
  <si>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</si>
  <si>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</si>
  <si>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</si>
  <si>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</si>
  <si>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</si>
  <si>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</si>
  <si>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</si>
  <si>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</si>
  <si>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</si>
  <si>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</si>
  <si>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</si>
  <si>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</si>
  <si>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</si>
  <si>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</si>
  <si>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</si>
  <si>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</si>
  <si>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</si>
  <si>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</si>
  <si>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</si>
  <si>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</si>
  <si>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</si>
  <si>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</si>
  <si>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</si>
  <si>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</si>
  <si>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</si>
  <si>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</si>
  <si>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</si>
  <si>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</si>
  <si>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</si>
  <si>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</si>
  <si>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</si>
  <si>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</si>
  <si>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</si>
  <si>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</si>
  <si>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</si>
  <si>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</si>
  <si>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</si>
  <si>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</si>
  <si>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</si>
  <si>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</si>
  <si>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</si>
  <si>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</si>
  <si>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</si>
  <si>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</si>
  <si>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</si>
  <si>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</si>
  <si>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</si>
  <si>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</si>
  <si>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</si>
  <si>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</si>
  <si>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</si>
  <si>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</si>
  <si>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</si>
  <si>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</si>
  <si>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</si>
  <si>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</si>
  <si>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</si>
  <si>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</si>
  <si>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</si>
  <si>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</si>
  <si>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</si>
  <si>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</si>
  <si>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</si>
  <si>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</si>
  <si>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</si>
  <si>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</si>
  <si>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</si>
  <si>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</si>
  <si>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</si>
  <si>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</si>
  <si>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</si>
  <si>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</si>
  <si>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</si>
  <si>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</si>
  <si>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</si>
  <si>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</si>
  <si>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</si>
  <si>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</si>
  <si>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</si>
  <si>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</si>
  <si>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</si>
  <si>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</si>
  <si>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</si>
  <si>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</si>
  <si>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</si>
  <si>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</si>
  <si>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</si>
  <si>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</si>
  <si>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</si>
  <si>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</si>
  <si>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</si>
  <si>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</si>
  <si>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</si>
  <si>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</si>
  <si>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</si>
  <si>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</si>
  <si>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</si>
  <si>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</si>
  <si>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</si>
  <si>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</si>
  <si>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</si>
  <si>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</si>
  <si>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</si>
  <si>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</si>
  <si>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</si>
  <si>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</si>
  <si>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</si>
  <si>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</si>
  <si>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</si>
  <si>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</si>
  <si>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</si>
  <si>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</si>
  <si>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</si>
  <si>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</si>
  <si>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</si>
  <si>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</si>
  <si>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</si>
  <si>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</si>
  <si>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</si>
  <si>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</si>
  <si>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</si>
  <si>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</si>
  <si>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</si>
  <si>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</si>
  <si>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</si>
  <si>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</si>
  <si>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</si>
  <si>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</si>
  <si>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</si>
  <si>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</si>
  <si>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</si>
  <si>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</si>
  <si>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</si>
  <si>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</si>
  <si>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</si>
  <si>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</si>
  <si>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</si>
  <si>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</si>
  <si>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</si>
  <si>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</si>
  <si>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</si>
  <si>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</si>
  <si>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</si>
  <si>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</si>
  <si>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</si>
  <si>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</si>
  <si>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</si>
  <si>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</si>
  <si>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</si>
  <si>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</si>
  <si>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</si>
  <si>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</si>
  <si>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</si>
  <si>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</si>
  <si>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</si>
  <si>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</si>
  <si>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</si>
  <si>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</si>
  <si>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</si>
  <si>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</si>
  <si>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</si>
  <si>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</si>
  <si>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</si>
  <si>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</si>
  <si>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</si>
  <si>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</si>
  <si>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</si>
  <si>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</si>
  <si>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</si>
  <si>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</si>
  <si>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</si>
  <si>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</si>
  <si>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</si>
  <si>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</si>
  <si>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</si>
  <si>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</si>
  <si>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</si>
  <si>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</si>
  <si>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</si>
  <si>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</si>
  <si>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</si>
  <si>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</si>
  <si>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</si>
  <si>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</si>
  <si>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</si>
  <si>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</si>
  <si>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</si>
  <si>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</si>
  <si>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</si>
  <si>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</si>
  <si>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</si>
  <si>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</si>
  <si>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</si>
  <si>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</si>
  <si>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</si>
  <si>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</si>
  <si>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</si>
  <si>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</si>
  <si>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</si>
  <si>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</si>
  <si>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</si>
  <si>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</si>
  <si>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</si>
  <si>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</si>
  <si>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</si>
  <si>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</si>
  <si>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</si>
  <si>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</si>
  <si>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</si>
  <si>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</si>
  <si>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</si>
  <si>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</si>
  <si>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</si>
  <si>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</si>
  <si>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</si>
  <si>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</si>
  <si>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</si>
  <si>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</si>
  <si>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</si>
  <si>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</si>
  <si>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</si>
  <si>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</si>
  <si>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</si>
  <si>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</si>
  <si>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</si>
  <si>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</si>
  <si>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</si>
  <si>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</si>
  <si>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</si>
  <si>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</si>
  <si>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</si>
  <si>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</si>
  <si>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</si>
  <si>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</si>
  <si>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</si>
  <si>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</si>
  <si>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</si>
  <si>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</si>
  <si>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</si>
  <si>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</si>
  <si>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</si>
  <si>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</si>
  <si>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</si>
  <si>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</si>
  <si>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</si>
  <si>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</si>
  <si>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</si>
  <si>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</si>
  <si>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</si>
  <si>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</si>
  <si>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</si>
  <si>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</si>
  <si>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</si>
  <si>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</si>
  <si>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</si>
  <si>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</si>
  <si>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</si>
  <si>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</si>
  <si>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</si>
  <si>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</si>
  <si>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</si>
  <si>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</si>
  <si>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</si>
  <si>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</si>
  <si>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</si>
  <si>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</si>
  <si>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</si>
  <si>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</si>
  <si>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</si>
  <si>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</si>
  <si>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</si>
  <si>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</si>
  <si>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</si>
  <si>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</si>
  <si>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</si>
  <si>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</si>
  <si>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</si>
  <si>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</si>
  <si>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</si>
  <si>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</si>
  <si>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</si>
  <si>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</si>
  <si>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</si>
  <si>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</si>
  <si>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</si>
  <si>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</si>
  <si>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</si>
  <si>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</si>
  <si>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</si>
  <si>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</si>
  <si>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</si>
  <si>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</si>
  <si>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</si>
  <si>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</si>
  <si>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</si>
  <si>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</si>
  <si>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</si>
  <si>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</si>
  <si>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</si>
  <si>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</si>
  <si>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</si>
  <si>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</si>
  <si>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</si>
  <si>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</si>
  <si>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</si>
  <si>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</si>
  <si>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</si>
  <si>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</si>
  <si>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</si>
  <si>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</si>
  <si>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</si>
  <si>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</si>
  <si>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</si>
  <si>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</si>
  <si>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</si>
  <si>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</si>
  <si>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</si>
  <si>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</si>
  <si>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</si>
  <si>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</si>
  <si>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</si>
  <si>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</si>
  <si>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</si>
  <si>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</si>
  <si>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</si>
  <si>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</si>
  <si>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</si>
  <si>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</si>
  <si>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</si>
  <si>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</si>
  <si>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</si>
  <si>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</si>
  <si>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</si>
  <si>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</si>
  <si>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</si>
  <si>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</si>
  <si>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</si>
  <si>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</si>
  <si>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</si>
  <si>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</si>
  <si>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</si>
  <si>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</si>
  <si>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</si>
  <si>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</si>
  <si>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</si>
  <si>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</si>
  <si>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</si>
  <si>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</si>
  <si>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</si>
  <si>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</si>
  <si>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</si>
  <si>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</si>
  <si>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</si>
  <si>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</si>
  <si>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</si>
  <si>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</si>
  <si>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</si>
  <si>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</si>
  <si>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</si>
  <si>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</si>
  <si>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</si>
  <si>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</si>
  <si>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</si>
  <si>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</si>
  <si>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</si>
  <si>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</si>
  <si>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</si>
  <si>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</si>
  <si>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</si>
  <si>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</si>
  <si>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</si>
  <si>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</si>
  <si>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</si>
  <si>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</si>
  <si>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</si>
  <si>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</si>
  <si>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</si>
  <si>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</si>
  <si>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</si>
  <si>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</si>
  <si>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</si>
  <si>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</si>
  <si>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</si>
  <si>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</si>
  <si>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</si>
  <si>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</si>
  <si>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</si>
  <si>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</si>
  <si>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</si>
  <si>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</si>
  <si>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</si>
  <si>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</si>
  <si>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</si>
  <si>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</si>
  <si>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</si>
  <si>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</si>
  <si>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</si>
  <si>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</si>
  <si>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</si>
  <si>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</si>
  <si>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</si>
  <si>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</si>
  <si>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</si>
  <si>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</si>
  <si>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</si>
  <si>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</si>
  <si>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</si>
  <si>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</si>
  <si>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</si>
  <si>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</si>
  <si>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</si>
  <si>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</si>
  <si>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</si>
  <si>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</si>
  <si>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</si>
  <si>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</si>
  <si>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</si>
  <si>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</si>
  <si>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</si>
  <si>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</si>
  <si>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</si>
  <si>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</si>
  <si>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</si>
  <si>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</si>
  <si>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</si>
  <si>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</si>
  <si>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</si>
  <si>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</si>
  <si>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</si>
  <si>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</si>
  <si>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</si>
  <si>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</si>
  <si>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</si>
  <si>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</si>
  <si>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</si>
  <si>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</si>
  <si>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</si>
  <si>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</si>
  <si>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</si>
  <si>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</si>
  <si>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</si>
  <si>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</si>
  <si>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</si>
  <si>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</si>
  <si>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</si>
  <si>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</si>
  <si>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</si>
  <si>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</si>
  <si>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</si>
  <si>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</si>
  <si>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</si>
  <si>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</si>
  <si>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</si>
  <si>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</si>
  <si>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</si>
  <si>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</si>
  <si>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</si>
  <si>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</si>
  <si>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</si>
  <si>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</si>
  <si>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</si>
  <si>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</si>
  <si>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</si>
  <si>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</si>
  <si>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</si>
  <si>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</si>
  <si>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</si>
  <si>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</si>
  <si>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</si>
  <si>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</si>
  <si>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</si>
  <si>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</si>
  <si>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</si>
  <si>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</si>
  <si>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</si>
  <si>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</si>
  <si>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</si>
  <si>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</si>
  <si>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</si>
  <si>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</si>
  <si>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</si>
  <si>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</si>
  <si>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</si>
  <si>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</si>
  <si>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</si>
  <si>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</si>
  <si>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</si>
  <si>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</si>
  <si>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</si>
  <si>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</si>
  <si>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</si>
  <si>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</si>
  <si>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</si>
  <si>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</si>
  <si>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</si>
  <si>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</si>
  <si>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</si>
  <si>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</si>
  <si>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</si>
  <si>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</si>
  <si>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</si>
  <si>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</si>
  <si>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</si>
  <si>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</si>
  <si>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</si>
  <si>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</si>
  <si>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</si>
  <si>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</si>
  <si>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</si>
  <si>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</si>
  <si>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</si>
  <si>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</si>
  <si>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</si>
  <si>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</si>
  <si>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</si>
  <si>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</si>
  <si>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</si>
  <si>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</si>
  <si>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</si>
  <si>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</si>
  <si>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</si>
  <si>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</si>
  <si>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</si>
  <si>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</si>
  <si>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</si>
  <si>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</si>
  <si>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</si>
  <si>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</si>
  <si>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</si>
  <si>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</si>
  <si>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</si>
  <si>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</si>
  <si>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</si>
  <si>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</si>
  <si>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</si>
  <si>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</si>
  <si>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</si>
  <si>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</si>
  <si>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</si>
  <si>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</si>
  <si>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</si>
  <si>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</si>
  <si>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</si>
  <si>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</si>
  <si>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</si>
  <si>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</si>
  <si>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</si>
  <si>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</si>
  <si>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</si>
  <si>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</si>
  <si>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</si>
  <si>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</si>
  <si>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</si>
  <si>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</si>
  <si>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</si>
  <si>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</si>
  <si>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</si>
  <si>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</si>
  <si>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</si>
  <si>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</si>
  <si>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</si>
  <si>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</si>
  <si>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</si>
  <si>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</si>
  <si>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</si>
  <si>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</si>
  <si>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</si>
  <si>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</si>
  <si>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</si>
  <si>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</si>
  <si>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</si>
  <si>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</si>
  <si>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</si>
  <si>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</si>
  <si>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</si>
  <si>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</si>
  <si>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</si>
  <si>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</si>
  <si>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</si>
  <si>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</si>
  <si>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</si>
  <si>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</si>
  <si>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</si>
  <si>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</si>
  <si>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</si>
  <si>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</si>
  <si>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</si>
  <si>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</si>
  <si>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</si>
  <si>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</si>
  <si>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</si>
  <si>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</si>
  <si>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</si>
  <si>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</si>
  <si>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</si>
  <si>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</si>
  <si>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</si>
  <si>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</si>
  <si>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</si>
  <si>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</si>
  <si>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</si>
  <si>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</si>
  <si>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</si>
  <si>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</si>
  <si>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</si>
  <si>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</si>
  <si>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</si>
  <si>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</si>
  <si>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</si>
  <si>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</si>
  <si>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</si>
  <si>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</si>
  <si>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</si>
  <si>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</si>
  <si>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</si>
  <si>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</si>
  <si>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</si>
  <si>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</si>
  <si>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</si>
  <si>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</si>
  <si>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</si>
  <si>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</si>
  <si>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</si>
  <si>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</si>
  <si>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</si>
  <si>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</si>
  <si>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</si>
  <si>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</si>
  <si>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</si>
  <si>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</si>
  <si>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</si>
  <si>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</si>
  <si>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</si>
  <si>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</si>
  <si>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</si>
  <si>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</si>
  <si>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</si>
  <si>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</si>
  <si>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</si>
  <si>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</si>
  <si>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</si>
  <si>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</si>
  <si>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</si>
  <si>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</si>
  <si>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</si>
  <si>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</si>
  <si>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</si>
  <si>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</si>
  <si>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</si>
  <si>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</si>
  <si>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</si>
  <si>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</si>
  <si>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</si>
  <si>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</si>
  <si>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</si>
  <si>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</si>
  <si>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</si>
  <si>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</si>
  <si>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</si>
  <si>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</si>
  <si>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</si>
  <si>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</si>
  <si>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</si>
  <si>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</si>
  <si>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</si>
  <si>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</si>
  <si>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</si>
  <si>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</si>
  <si>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</si>
  <si>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</si>
  <si>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</si>
  <si>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</si>
  <si>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</si>
  <si>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</si>
  <si>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</si>
  <si>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</si>
  <si>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</si>
  <si>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</si>
  <si>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</si>
  <si>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</si>
  <si>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</si>
  <si>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</si>
  <si>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</si>
  <si>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</si>
  <si>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</si>
  <si>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</si>
  <si>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</si>
  <si>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</si>
  <si>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</si>
  <si>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</si>
  <si>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</si>
  <si>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</si>
  <si>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</si>
  <si>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</si>
  <si>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</si>
  <si>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</si>
  <si>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</si>
  <si>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</si>
  <si>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</si>
  <si>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</si>
  <si>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</si>
  <si>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</si>
  <si>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</si>
  <si>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</si>
  <si>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</si>
  <si>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</si>
  <si>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</si>
  <si>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</si>
  <si>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</si>
  <si>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</si>
  <si>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</si>
  <si>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</si>
  <si>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</si>
  <si>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</si>
  <si>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</si>
  <si>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</si>
  <si>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</si>
  <si>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</si>
  <si>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</si>
  <si>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</si>
  <si>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</si>
  <si>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</si>
  <si>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</si>
  <si>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</si>
  <si>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</si>
  <si>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</si>
  <si>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</si>
  <si>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</si>
  <si>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</si>
  <si>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</si>
  <si>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</si>
  <si>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</si>
  <si>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</si>
  <si>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</si>
  <si>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</si>
  <si>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</si>
  <si>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</si>
  <si>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</si>
  <si>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</si>
  <si>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</si>
  <si>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</si>
  <si>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</si>
  <si>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</si>
  <si>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</si>
  <si>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</si>
  <si>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</si>
  <si>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</si>
  <si>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</si>
  <si>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</si>
  <si>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</si>
  <si>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</si>
  <si>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</si>
  <si>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</si>
  <si>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</si>
  <si>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</si>
  <si>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</si>
  <si>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</si>
  <si>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</si>
  <si>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</si>
  <si>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</si>
  <si>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</si>
  <si>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</si>
  <si>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</si>
  <si>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</si>
  <si>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</si>
  <si>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</si>
  <si>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</si>
  <si>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</si>
  <si>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</si>
  <si>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</si>
  <si>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</si>
  <si>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</si>
  <si>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</si>
  <si>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</si>
  <si>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</si>
  <si>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</si>
  <si>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</si>
  <si>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</si>
  <si>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</si>
  <si>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</si>
  <si>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</si>
  <si>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</si>
  <si>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</si>
  <si>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</si>
  <si>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</si>
  <si>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</si>
  <si>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</si>
  <si>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</si>
  <si>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</si>
  <si>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</si>
  <si>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</si>
  <si>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</si>
  <si>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</si>
  <si>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</si>
  <si>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</si>
  <si>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</si>
  <si>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</si>
  <si>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</si>
  <si>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</si>
  <si>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</si>
  <si>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</si>
  <si>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</si>
  <si>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</si>
  <si>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</si>
  <si>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</si>
  <si>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</si>
  <si>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</si>
  <si>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</si>
  <si>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</si>
  <si>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</si>
  <si>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</si>
  <si>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</si>
  <si>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</si>
  <si>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</si>
  <si>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</si>
  <si>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</si>
  <si>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</si>
  <si>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</si>
  <si>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</si>
  <si>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</si>
  <si>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</si>
  <si>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</si>
  <si>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</si>
  <si>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</si>
  <si>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</si>
  <si>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</si>
  <si>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</si>
  <si>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</si>
  <si>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</si>
  <si>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</si>
  <si>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</si>
  <si>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</si>
  <si>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</si>
  <si>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</si>
  <si>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</si>
  <si>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</si>
  <si>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</si>
  <si>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</si>
  <si>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</si>
  <si>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</si>
  <si>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</si>
  <si>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</si>
  <si>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</si>
  <si>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</si>
  <si>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</si>
  <si>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</si>
  <si>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</si>
  <si>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</si>
  <si>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</si>
  <si>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</si>
  <si>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</si>
  <si>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</si>
  <si>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</si>
  <si>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</si>
  <si>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</si>
  <si>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</si>
  <si>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</si>
  <si>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</si>
  <si>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</si>
  <si>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</si>
  <si>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</si>
  <si>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</si>
  <si>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</si>
  <si>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</si>
  <si>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</si>
  <si>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</si>
  <si>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</si>
  <si>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</si>
  <si>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</si>
  <si>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</si>
  <si>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</si>
  <si>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</si>
  <si>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</si>
  <si>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</si>
  <si>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</si>
  <si>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</si>
  <si>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</si>
  <si>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</si>
  <si>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</si>
  <si>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</si>
  <si>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</si>
  <si>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</si>
  <si>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</si>
  <si>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</si>
  <si>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</si>
  <si>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</si>
  <si>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</si>
  <si>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</si>
  <si>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</si>
  <si>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</si>
  <si>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</si>
  <si>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</si>
  <si>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</si>
  <si>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</si>
  <si>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</si>
  <si>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</si>
  <si>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</si>
  <si>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</si>
  <si>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</si>
  <si>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</si>
  <si>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</si>
  <si>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</si>
  <si>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</si>
  <si>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</si>
  <si>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</si>
  <si>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</si>
  <si>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</si>
  <si>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</si>
  <si>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</si>
  <si>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</si>
  <si>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</si>
  <si>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</si>
  <si>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</si>
  <si>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</si>
  <si>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</si>
  <si>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</si>
  <si>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</si>
  <si>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</si>
  <si>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</si>
  <si>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</si>
  <si>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</si>
  <si>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</si>
  <si>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</si>
  <si>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</si>
  <si>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</si>
  <si>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</si>
  <si>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</si>
  <si>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</si>
  <si>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</si>
  <si>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</si>
  <si>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</si>
  <si>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</si>
  <si>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</si>
  <si>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</si>
  <si>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</si>
  <si>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</si>
  <si>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</si>
  <si>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</si>
  <si>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</si>
  <si>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</si>
  <si>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</si>
  <si>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</si>
  <si>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</si>
  <si>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</si>
  <si>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</si>
  <si>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</si>
  <si>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</si>
  <si>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</si>
  <si>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</si>
  <si>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</si>
  <si>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</si>
  <si>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</si>
  <si>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</si>
  <si>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</si>
  <si>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</si>
  <si>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</si>
  <si>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</si>
  <si>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</si>
  <si>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</si>
  <si>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</si>
  <si>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</si>
  <si>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</si>
  <si>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</si>
  <si>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</si>
  <si>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</si>
  <si>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</si>
  <si>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</si>
  <si>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</si>
  <si>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</si>
  <si>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</si>
  <si>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</si>
  <si>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</si>
  <si>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</si>
  <si>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</si>
  <si>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</si>
  <si>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</si>
  <si>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</si>
  <si>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</si>
  <si>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</si>
  <si>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</si>
  <si>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</si>
  <si>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</si>
  <si>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</si>
  <si>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</si>
  <si>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</si>
  <si>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</si>
  <si>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</si>
  <si>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</si>
  <si>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</si>
  <si>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</si>
  <si>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</si>
  <si>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</si>
  <si>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</si>
  <si>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</si>
  <si>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</si>
  <si>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</si>
  <si>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</si>
  <si>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</si>
  <si>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</si>
  <si>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</si>
  <si>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</si>
  <si>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</si>
  <si>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</si>
  <si>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</si>
  <si>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</si>
  <si>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</si>
  <si>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</si>
  <si>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</si>
  <si>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</si>
  <si>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</si>
  <si>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</si>
  <si>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</si>
  <si>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</si>
  <si>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</si>
  <si>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</si>
  <si>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</si>
  <si>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</si>
  <si>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</si>
  <si>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</si>
  <si>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</si>
  <si>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</si>
  <si>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</si>
  <si>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</si>
  <si>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</si>
  <si>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</si>
  <si>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</si>
  <si>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</si>
  <si>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</si>
  <si>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</si>
  <si>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</si>
  <si>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</si>
  <si>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</si>
  <si>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</si>
  <si>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</si>
  <si>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</si>
  <si>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</si>
  <si>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</si>
  <si>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</si>
  <si>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</si>
  <si>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</si>
  <si>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</si>
  <si>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</si>
  <si>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</si>
  <si>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</si>
  <si>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</si>
  <si>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</si>
  <si>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</si>
  <si>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</si>
  <si>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</si>
  <si>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</si>
  <si>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</si>
  <si>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</si>
  <si>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</si>
  <si>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</si>
  <si>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</si>
  <si>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</si>
  <si>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</si>
  <si>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</si>
  <si>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</si>
  <si>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</si>
  <si>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</si>
  <si>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</si>
  <si>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</si>
  <si>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</si>
  <si>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</si>
  <si>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</si>
  <si>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</si>
  <si>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</si>
  <si>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</si>
  <si>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</si>
  <si>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</si>
  <si>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</si>
  <si>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</si>
  <si>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</si>
  <si>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</si>
  <si>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</si>
  <si>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</si>
  <si>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</si>
  <si>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</si>
  <si>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</si>
  <si>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</si>
  <si>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</si>
  <si>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</si>
  <si>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</si>
  <si>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</si>
  <si>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</si>
  <si>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</si>
  <si>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</si>
  <si>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</si>
  <si>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</si>
  <si>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</si>
  <si>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</si>
  <si>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</si>
  <si>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</si>
  <si>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</si>
  <si>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</si>
  <si>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</si>
  <si>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</si>
  <si>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</si>
  <si>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</si>
  <si>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</si>
  <si>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</si>
  <si>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</si>
  <si>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</si>
  <si>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</si>
  <si>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</si>
  <si>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</si>
  <si>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</si>
  <si>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</si>
  <si>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</si>
  <si>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</si>
  <si>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</si>
  <si>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</si>
  <si>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</si>
  <si>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</si>
  <si>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</si>
  <si>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</si>
  <si>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</si>
  <si>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</si>
  <si>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</si>
  <si>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</si>
  <si>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</si>
  <si>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</si>
  <si>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</si>
  <si>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</si>
  <si>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</si>
  <si>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</si>
  <si>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</si>
  <si>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</si>
  <si>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</si>
  <si>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</si>
  <si>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</si>
  <si>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</si>
  <si>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</si>
  <si>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</si>
  <si>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</si>
  <si>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</si>
  <si>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</si>
  <si>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</si>
  <si>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</si>
  <si>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</si>
  <si>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</si>
  <si>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</si>
  <si>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</si>
  <si>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</si>
  <si>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</si>
  <si>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</si>
  <si>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</si>
  <si>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</si>
  <si>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</si>
  <si>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</si>
  <si>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</si>
  <si>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</si>
  <si>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</si>
  <si>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</si>
  <si>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</si>
  <si>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</si>
  <si>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</si>
  <si>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</si>
  <si>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</si>
  <si>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</si>
  <si>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</si>
  <si>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</si>
  <si>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</si>
  <si>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</si>
  <si>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</si>
  <si>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</si>
  <si>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</si>
  <si>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</si>
  <si>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</si>
  <si>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</si>
  <si>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</si>
  <si>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</si>
  <si>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</si>
  <si>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</si>
  <si>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</si>
  <si>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</si>
  <si>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</si>
  <si>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</si>
  <si>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</si>
  <si>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</si>
  <si>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</si>
  <si>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</si>
  <si>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</si>
  <si>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</si>
  <si>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</si>
  <si>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</si>
  <si>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</si>
  <si>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</si>
  <si>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</si>
  <si>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</si>
  <si>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</si>
  <si>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</si>
  <si>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</si>
  <si>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</si>
  <si>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</si>
  <si>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</si>
  <si>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</si>
  <si>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</si>
  <si>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</si>
  <si>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</si>
  <si>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</si>
  <si>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</si>
  <si>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</si>
  <si>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</si>
  <si>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</si>
  <si>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</si>
  <si>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</si>
  <si>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</si>
  <si>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</si>
  <si>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</si>
  <si>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</si>
  <si>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</si>
  <si>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</si>
  <si>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</si>
  <si>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</si>
  <si>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</si>
  <si>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</si>
  <si>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</si>
  <si>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</si>
  <si>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</si>
  <si>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</si>
  <si>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</si>
  <si>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</si>
  <si>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</si>
  <si>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</si>
  <si>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</si>
  <si>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</si>
  <si>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</si>
  <si>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</si>
  <si>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</si>
  <si>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</si>
  <si>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</si>
  <si>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</si>
  <si>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</si>
  <si>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</si>
  <si>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</si>
  <si>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</si>
  <si>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</si>
  <si>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</si>
  <si>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</si>
  <si>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</si>
  <si>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</si>
  <si>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</si>
  <si>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</si>
  <si>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</si>
  <si>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</si>
  <si>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</si>
  <si>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</si>
  <si>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</si>
  <si>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</si>
  <si>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</si>
  <si>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</si>
  <si>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</si>
  <si>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</si>
  <si>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</si>
  <si>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</si>
  <si>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</si>
  <si>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</si>
  <si>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</si>
  <si>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</si>
  <si>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</si>
  <si>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</si>
  <si>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</si>
  <si>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</si>
  <si>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</si>
  <si>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</si>
  <si>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</si>
  <si>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</si>
  <si>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</si>
  <si>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</si>
  <si>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</si>
  <si>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</si>
  <si>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</si>
  <si>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</si>
  <si>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</si>
  <si>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</si>
  <si>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</si>
  <si>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</si>
  <si>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</si>
  <si>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</si>
  <si>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</si>
  <si>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</si>
  <si>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</si>
  <si>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</si>
  <si>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</si>
  <si>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</si>
  <si>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</si>
  <si>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</si>
  <si>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</si>
  <si>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</si>
  <si>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</si>
  <si>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</si>
  <si>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</si>
  <si>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</si>
  <si>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</si>
  <si>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</si>
  <si>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</si>
  <si>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</si>
  <si>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</si>
  <si>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</si>
  <si>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</si>
  <si>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</si>
  <si>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</si>
  <si>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</si>
  <si>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</si>
  <si>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</si>
  <si>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</si>
  <si>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</si>
  <si>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</si>
  <si>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</si>
  <si>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</si>
  <si>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</si>
  <si>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</si>
  <si>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</si>
  <si>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</si>
  <si>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</si>
  <si>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</si>
  <si>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</si>
  <si>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</si>
  <si>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</si>
  <si>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</si>
  <si>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</si>
  <si>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</si>
  <si>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</si>
  <si>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</si>
  <si>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</si>
  <si>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</si>
  <si>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</si>
  <si>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</si>
  <si>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</si>
  <si>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</si>
  <si>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</si>
  <si>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</si>
  <si>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</si>
  <si>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</si>
  <si>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</si>
  <si>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</si>
  <si>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</si>
  <si>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</si>
  <si>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</si>
  <si>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</si>
  <si>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</si>
  <si>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</si>
  <si>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</si>
  <si>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</si>
  <si>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</si>
  <si>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</si>
  <si>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</si>
  <si>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</si>
  <si>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</si>
  <si>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</si>
  <si>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</si>
  <si>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</si>
  <si>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</si>
  <si>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</si>
  <si>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</si>
  <si>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</si>
  <si>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</si>
  <si>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</si>
  <si>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</si>
  <si>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</si>
  <si>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</si>
  <si>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</si>
  <si>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</si>
  <si>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</si>
  <si>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</si>
  <si>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</si>
  <si>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</si>
  <si>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</si>
  <si>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</si>
  <si>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</si>
  <si>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</si>
  <si>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</si>
  <si>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</si>
  <si>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</si>
  <si>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</si>
  <si>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</si>
  <si>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</si>
  <si>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</si>
  <si>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</si>
  <si>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</si>
  <si>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</si>
  <si>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</si>
  <si>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</si>
  <si>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</si>
  <si>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</si>
  <si>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</si>
  <si>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</si>
  <si>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</si>
  <si>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</si>
  <si>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</si>
  <si>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</si>
  <si>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</si>
  <si>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</si>
  <si>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</si>
  <si>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</si>
  <si>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</si>
  <si>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</si>
  <si>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</si>
  <si>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</si>
  <si>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</si>
  <si>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</si>
  <si>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</si>
  <si>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</si>
  <si>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</si>
  <si>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</si>
  <si>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</si>
  <si>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</si>
  <si>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</si>
  <si>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</si>
  <si>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</si>
  <si>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</si>
  <si>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</si>
  <si>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</si>
  <si>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</si>
  <si>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</si>
  <si>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</si>
  <si>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</si>
  <si>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</si>
  <si>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</si>
  <si>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</si>
  <si>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</si>
  <si>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</si>
  <si>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</si>
  <si>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</si>
  <si>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</si>
  <si>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</si>
  <si>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</si>
  <si>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</si>
  <si>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</si>
  <si>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</si>
  <si>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</si>
  <si>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</si>
  <si>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</si>
  <si>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</si>
  <si>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</si>
  <si>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</si>
  <si>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</si>
  <si>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</si>
  <si>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</si>
  <si>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</si>
  <si>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</si>
  <si>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</si>
  <si>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</si>
  <si>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</si>
  <si>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</si>
  <si>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</si>
  <si>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</si>
  <si>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</si>
  <si>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</si>
  <si>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</si>
  <si>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</si>
  <si>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</si>
  <si>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</si>
  <si>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</si>
  <si>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</si>
  <si>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</si>
  <si>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</si>
  <si>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</si>
  <si>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</si>
  <si>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</si>
  <si>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</si>
  <si>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</si>
  <si>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</si>
  <si>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</si>
  <si>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</si>
  <si>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</si>
  <si>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</si>
  <si>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</si>
  <si>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</si>
  <si>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</si>
  <si>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</si>
  <si>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</si>
  <si>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</si>
  <si>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</si>
  <si>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</si>
  <si>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</si>
  <si>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</si>
  <si>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</si>
  <si>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</si>
  <si>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</si>
  <si>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</si>
  <si>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</si>
  <si>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</si>
  <si>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</si>
  <si>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</si>
  <si>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</si>
  <si>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</si>
  <si>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</si>
  <si>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</si>
  <si>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</si>
  <si>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</si>
  <si>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</si>
  <si>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</si>
  <si>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</si>
  <si>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</si>
  <si>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</si>
  <si>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</si>
  <si>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</si>
  <si>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</si>
  <si>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</si>
  <si>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</si>
  <si>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</si>
  <si>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</si>
  <si>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</si>
  <si>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</si>
  <si>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</si>
  <si>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</si>
  <si>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</si>
  <si>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</si>
  <si>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</si>
  <si>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</si>
  <si>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</si>
  <si>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</si>
  <si>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</si>
  <si>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</si>
  <si>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</si>
  <si>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</si>
  <si>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</si>
  <si>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</si>
  <si>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</si>
  <si>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</si>
  <si>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</si>
  <si>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</si>
  <si>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</si>
  <si>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</si>
  <si>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</si>
  <si>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</si>
  <si>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</si>
  <si>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</si>
  <si>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</si>
  <si>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</si>
  <si>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</si>
  <si>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</si>
  <si>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</si>
  <si>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</si>
  <si>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</si>
  <si>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</si>
  <si>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</si>
  <si>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</si>
  <si>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</si>
  <si>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</si>
  <si>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</si>
  <si>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</si>
  <si>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</si>
  <si>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</si>
  <si>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</si>
  <si>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</si>
  <si>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</si>
  <si>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</si>
  <si>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</si>
  <si>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</si>
  <si>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</si>
  <si>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</si>
  <si>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</si>
  <si>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</si>
  <si>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</si>
  <si>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</si>
  <si>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</si>
  <si>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</si>
  <si>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</si>
  <si>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</si>
  <si>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</si>
  <si>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</si>
  <si>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</si>
  <si>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</si>
  <si>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</si>
  <si>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</si>
  <si>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</si>
  <si>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</si>
  <si>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</si>
  <si>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</si>
  <si>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</si>
  <si>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</si>
  <si>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</si>
  <si>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</si>
  <si>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</si>
  <si>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</si>
  <si>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</si>
  <si>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</si>
  <si>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</si>
  <si>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</si>
  <si>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</si>
  <si>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</si>
  <si>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</si>
  <si>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</si>
  <si>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</si>
  <si>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</si>
  <si>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</si>
  <si>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</si>
  <si>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</si>
  <si>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</si>
  <si>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</si>
  <si>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</si>
  <si>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</si>
  <si>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</si>
  <si>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</si>
  <si>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</si>
  <si>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</si>
  <si>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</si>
  <si>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</si>
  <si>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</si>
  <si>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</si>
  <si>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</si>
  <si>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</si>
  <si>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</si>
  <si>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</si>
  <si>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</si>
  <si>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</si>
  <si>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</si>
  <si>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</si>
  <si>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</si>
  <si>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</si>
  <si>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</si>
  <si>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</si>
  <si>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</si>
  <si>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</si>
  <si>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</si>
  <si>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</si>
  <si>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</si>
  <si>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</si>
  <si>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</si>
  <si>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</si>
  <si>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</si>
  <si>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</si>
  <si>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</si>
  <si>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</si>
  <si>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</si>
  <si>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</si>
  <si>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</si>
  <si>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</si>
  <si>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</si>
  <si>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</si>
  <si>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</si>
  <si>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</si>
  <si>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</si>
  <si>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</si>
  <si>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</si>
  <si>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</si>
  <si>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</si>
  <si>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</si>
  <si>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</si>
  <si>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</si>
  <si>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</si>
  <si>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</si>
  <si>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</si>
  <si>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</si>
  <si>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</si>
  <si>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</si>
  <si>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</si>
  <si>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</si>
  <si>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</si>
  <si>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</si>
  <si>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</si>
  <si>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</si>
  <si>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</si>
  <si>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</si>
  <si>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</si>
  <si>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</si>
  <si>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</si>
  <si>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</si>
  <si>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</si>
  <si>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</si>
  <si>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</si>
  <si>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</si>
  <si>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</si>
  <si>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</si>
  <si>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</si>
  <si>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</si>
  <si>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</si>
  <si>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</si>
  <si>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</si>
  <si>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</si>
  <si>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</si>
  <si>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</si>
  <si>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</si>
  <si>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</si>
  <si>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</si>
  <si>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</si>
  <si>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</si>
  <si>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</si>
  <si>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</si>
  <si>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</si>
  <si>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</si>
  <si>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</si>
  <si>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</si>
  <si>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</si>
  <si>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</si>
  <si>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</si>
  <si>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</si>
  <si>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</si>
  <si>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</si>
  <si>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</si>
  <si>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</si>
  <si>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</si>
  <si>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</si>
  <si>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</si>
  <si>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</si>
  <si>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</si>
  <si>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</si>
  <si>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</si>
  <si>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</si>
  <si>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</si>
  <si>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</si>
  <si>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</si>
  <si>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</si>
  <si>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</si>
  <si>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</si>
  <si>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</si>
  <si>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</si>
  <si>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</si>
  <si>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</si>
  <si>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</si>
  <si>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</si>
  <si>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</si>
  <si>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</si>
  <si>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</si>
  <si>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</si>
  <si>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</si>
  <si>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</si>
  <si>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</si>
  <si>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</si>
  <si>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</si>
  <si>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</si>
  <si>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</si>
  <si>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</si>
  <si>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</si>
  <si>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</si>
  <si>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</si>
  <si>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</si>
  <si>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</si>
  <si>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</si>
  <si>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</si>
  <si>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</si>
  <si>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</si>
  <si>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</si>
  <si>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</si>
  <si>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</si>
  <si>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</si>
  <si>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</si>
  <si>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</si>
  <si>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</si>
  <si>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</si>
  <si>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</si>
  <si>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</si>
  <si>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</si>
  <si>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</si>
  <si>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</si>
  <si>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</si>
  <si>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</si>
  <si>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</si>
  <si>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</si>
  <si>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</si>
  <si>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</si>
  <si>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</si>
  <si>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</si>
  <si>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</si>
  <si>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</si>
  <si>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</si>
  <si>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</si>
  <si>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</si>
  <si>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</si>
  <si>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</si>
  <si>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</si>
  <si>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</si>
  <si>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</si>
  <si>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</si>
  <si>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</si>
  <si>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</si>
  <si>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</si>
  <si>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</si>
  <si>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</si>
  <si>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</si>
  <si>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</si>
  <si>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</si>
  <si>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</si>
  <si>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</si>
  <si>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</si>
  <si>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</si>
  <si>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</si>
  <si>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</si>
  <si>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</si>
  <si>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</si>
  <si>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</si>
  <si>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</si>
  <si>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</si>
  <si>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</si>
  <si>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</si>
  <si>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</si>
  <si>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</si>
  <si>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</si>
  <si>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</si>
  <si>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</si>
  <si>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</si>
  <si>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</si>
  <si>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</si>
  <si>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</si>
  <si>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</si>
  <si>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</si>
  <si>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</si>
  <si>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</si>
  <si>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</si>
  <si>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</si>
  <si>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</si>
  <si>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</si>
  <si>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</si>
  <si>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</si>
  <si>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</si>
  <si>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</si>
  <si>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</si>
  <si>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</si>
  <si>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</si>
  <si>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</si>
  <si>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</si>
  <si>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</si>
  <si>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</si>
  <si>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</si>
  <si>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</si>
  <si>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</si>
  <si>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</si>
  <si>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</si>
  <si>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</si>
  <si>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</si>
  <si>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</si>
  <si>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</si>
  <si>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</si>
  <si>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</si>
  <si>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</si>
  <si>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</si>
  <si>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</si>
  <si>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</si>
  <si>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</si>
  <si>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</si>
  <si>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</si>
  <si>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</si>
  <si>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</si>
  <si>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</si>
  <si>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</si>
  <si>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</si>
  <si>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</si>
  <si>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</si>
  <si>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</si>
  <si>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</si>
  <si>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</si>
  <si>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</si>
  <si>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</si>
  <si>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</si>
  <si>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</si>
  <si>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</si>
  <si>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</si>
  <si>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</si>
  <si>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</si>
  <si>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</si>
  <si>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</si>
  <si>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</si>
  <si>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</si>
  <si>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</si>
  <si>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</si>
  <si>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</si>
  <si>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</si>
  <si>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</si>
  <si>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</si>
  <si>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</si>
  <si>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</si>
  <si>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</si>
  <si>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</si>
  <si>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</si>
  <si>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</si>
  <si>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</si>
  <si>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</si>
  <si>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</si>
  <si>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</si>
  <si>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</si>
  <si>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</si>
  <si>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</si>
  <si>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</si>
  <si>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</si>
  <si>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</si>
  <si>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</si>
  <si>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</si>
  <si>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</si>
  <si>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</si>
  <si>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</si>
  <si>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</si>
  <si>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</si>
  <si>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</si>
  <si>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</si>
  <si>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</si>
  <si>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</si>
  <si>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</si>
  <si>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</si>
  <si>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</si>
  <si>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</si>
  <si>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</si>
  <si>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</si>
  <si>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</si>
  <si>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</si>
  <si>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</si>
  <si>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</si>
  <si>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</si>
  <si>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</si>
  <si>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</si>
  <si>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</si>
  <si>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</si>
  <si>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</si>
  <si>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</si>
  <si>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</si>
  <si>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</si>
  <si>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</si>
  <si>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</si>
  <si>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</si>
  <si>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</si>
  <si>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</si>
  <si>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</si>
  <si>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</si>
  <si>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</si>
  <si>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</si>
  <si>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</si>
  <si>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</si>
  <si>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</si>
  <si>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</si>
  <si>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</si>
  <si>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</si>
  <si>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</si>
  <si>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</si>
  <si>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</si>
  <si>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</si>
  <si>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</si>
  <si>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</si>
  <si>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</si>
  <si>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</si>
  <si>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</si>
  <si>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</si>
  <si>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</si>
  <si>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</si>
  <si>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</si>
  <si>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</si>
  <si>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</si>
  <si>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</si>
  <si>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</si>
  <si>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</si>
  <si>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</si>
  <si>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</si>
  <si>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</si>
  <si>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</si>
  <si>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</si>
  <si>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</si>
  <si>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</si>
  <si>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</si>
  <si>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</si>
  <si>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</si>
  <si>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</si>
  <si>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</si>
  <si>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</si>
  <si>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</si>
  <si>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</si>
  <si>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</si>
  <si>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</si>
  <si>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</si>
  <si>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</si>
  <si>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</si>
  <si>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</si>
  <si>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</si>
  <si>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</si>
  <si>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</si>
  <si>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</si>
  <si>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</si>
  <si>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</si>
  <si>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</si>
  <si>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</si>
  <si>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</si>
  <si>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</si>
  <si>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</si>
  <si>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</si>
  <si>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</si>
  <si>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</si>
  <si>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</si>
  <si>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</si>
  <si>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</si>
  <si>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</si>
  <si>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</si>
  <si>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</si>
  <si>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</si>
  <si>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</si>
  <si>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</si>
  <si>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</si>
  <si>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</si>
  <si>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</si>
  <si>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</si>
  <si>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</si>
  <si>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</si>
  <si>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</si>
  <si>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</si>
  <si>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</si>
  <si>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</si>
  <si>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</si>
  <si>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</si>
  <si>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</si>
  <si>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</si>
  <si>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</si>
  <si>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</si>
  <si>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</si>
  <si>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</si>
  <si>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</si>
  <si>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</si>
  <si>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</si>
  <si>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</si>
  <si>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</si>
  <si>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</si>
  <si>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</si>
  <si>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</si>
  <si>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</si>
  <si>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</si>
  <si>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</si>
  <si>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</si>
  <si>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</si>
  <si>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</si>
  <si>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</si>
  <si>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</si>
  <si>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</si>
  <si>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</si>
  <si>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</si>
  <si>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</si>
  <si>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</si>
  <si>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</si>
  <si>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</si>
  <si>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</si>
  <si>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</si>
  <si>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</si>
  <si>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</si>
  <si>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</si>
  <si>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</si>
  <si>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</si>
  <si>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</si>
  <si>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</si>
  <si>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</si>
  <si>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</si>
  <si>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</si>
  <si>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</si>
  <si>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</si>
  <si>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</si>
  <si>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</si>
  <si>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</si>
  <si>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</si>
  <si>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</si>
  <si>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</si>
  <si>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</si>
  <si>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</si>
  <si>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</si>
  <si>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</si>
  <si>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</si>
  <si>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</si>
  <si>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</si>
  <si>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</si>
  <si>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</si>
  <si>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</si>
  <si>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</si>
  <si>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</si>
  <si>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</si>
  <si>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</si>
  <si>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</si>
  <si>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</si>
  <si>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</si>
  <si>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</si>
  <si>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</si>
  <si>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</si>
  <si>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</si>
  <si>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</si>
  <si>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</si>
  <si>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</si>
  <si>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</si>
  <si>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</si>
  <si>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</si>
  <si>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</si>
  <si>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</si>
  <si>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</si>
  <si>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</si>
  <si>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</si>
  <si>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</si>
  <si>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</si>
  <si>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</si>
  <si>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</si>
  <si>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</si>
  <si>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</si>
  <si>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</si>
  <si>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</si>
  <si>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</si>
  <si>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</si>
  <si>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</si>
  <si>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</si>
  <si>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</si>
  <si>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</si>
  <si>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</si>
  <si>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</si>
  <si>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</si>
  <si>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</si>
  <si>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</si>
  <si>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</si>
  <si>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</si>
  <si>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</si>
  <si>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</si>
  <si>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</si>
  <si>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</si>
  <si>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</si>
  <si>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</si>
  <si>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</si>
  <si>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</si>
  <si>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</si>
  <si>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</si>
  <si>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</si>
  <si>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</si>
  <si>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</si>
  <si>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</si>
  <si>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</si>
  <si>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</si>
  <si>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</si>
  <si>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</si>
  <si>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</si>
  <si>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</si>
  <si>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</si>
  <si>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</si>
  <si>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</si>
  <si>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</si>
  <si>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</si>
  <si>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</si>
  <si>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</si>
  <si>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</si>
  <si>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</si>
  <si>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</si>
  <si>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</si>
  <si>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</si>
  <si>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</si>
  <si>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</si>
  <si>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</si>
  <si>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</si>
  <si>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</si>
  <si>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</si>
  <si>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</si>
  <si>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</si>
  <si>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</si>
  <si>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</si>
  <si>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</si>
  <si>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</si>
  <si>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</si>
  <si>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</si>
  <si>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</si>
  <si>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</si>
  <si>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</si>
  <si>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</si>
  <si>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</si>
  <si>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</si>
  <si>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</si>
  <si>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</si>
  <si>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</si>
  <si>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</si>
  <si>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</si>
  <si>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</si>
  <si>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</si>
  <si>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</si>
  <si>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</si>
  <si>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</si>
  <si>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</si>
  <si>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</si>
  <si>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</si>
  <si>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</si>
  <si>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</si>
  <si>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</si>
  <si>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</si>
  <si>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</si>
  <si>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</si>
  <si>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</si>
  <si>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</si>
  <si>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</si>
  <si>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</si>
  <si>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</si>
  <si>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</si>
  <si>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</si>
  <si>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</si>
  <si>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</si>
  <si>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</si>
  <si>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</si>
  <si>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</si>
  <si>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</si>
  <si>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</si>
  <si>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</si>
  <si>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</si>
  <si>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</si>
  <si>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</si>
  <si>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</si>
  <si>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</si>
  <si>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</si>
  <si>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</si>
  <si>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</si>
  <si>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</si>
  <si>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</si>
  <si>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</si>
  <si>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</si>
  <si>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</si>
  <si>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</si>
  <si>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</si>
  <si>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</si>
  <si>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</si>
  <si>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</si>
  <si>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</si>
  <si>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</si>
  <si>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</si>
  <si>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</si>
  <si>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</si>
  <si>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</si>
  <si>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</si>
  <si>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</si>
  <si>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</si>
  <si>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</si>
  <si>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</si>
  <si>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</si>
  <si>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</si>
  <si>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</si>
  <si>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</si>
  <si>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</si>
  <si>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</si>
  <si>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</si>
  <si>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</si>
  <si>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</si>
  <si>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</si>
  <si>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</si>
  <si>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</si>
  <si>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</si>
  <si>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</si>
  <si>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</si>
  <si>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</si>
  <si>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</si>
  <si>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</si>
  <si>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</si>
  <si>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</si>
  <si>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</si>
  <si>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</si>
  <si>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</si>
  <si>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</si>
  <si>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</si>
  <si>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</si>
  <si>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</si>
  <si>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</si>
  <si>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</si>
  <si>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</si>
  <si>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</si>
  <si>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</si>
  <si>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</si>
  <si>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</si>
  <si>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</si>
  <si>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</si>
  <si>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</si>
  <si>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</si>
  <si>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</si>
  <si>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</si>
  <si>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</si>
  <si>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</si>
  <si>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</si>
  <si>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</si>
  <si>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</si>
  <si>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</si>
  <si>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</si>
  <si>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</si>
  <si>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</si>
  <si>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</si>
  <si>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</si>
  <si>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</si>
  <si>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</si>
  <si>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</si>
  <si>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</si>
  <si>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</si>
  <si>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</si>
  <si>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</si>
  <si>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</si>
  <si>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</si>
  <si>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</si>
  <si>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</si>
  <si>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</si>
  <si>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</si>
  <si>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</si>
  <si>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</si>
  <si>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</si>
  <si>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</si>
  <si>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</si>
  <si>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</si>
  <si>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</si>
  <si>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</si>
  <si>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</si>
  <si>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</si>
  <si>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</si>
  <si>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</si>
  <si>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</si>
  <si>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</si>
  <si>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</si>
  <si>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</si>
  <si>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</si>
  <si>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</si>
  <si>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</si>
  <si>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</si>
  <si>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</si>
  <si>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</si>
  <si>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</si>
  <si>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</si>
  <si>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</si>
  <si>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</si>
  <si>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</si>
  <si>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</si>
  <si>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</si>
  <si>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</si>
  <si>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</si>
  <si>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</si>
  <si>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</si>
  <si>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</si>
  <si>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</si>
  <si>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</si>
  <si>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</si>
  <si>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</si>
  <si>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</si>
  <si>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</si>
  <si>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</si>
  <si>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</si>
  <si>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</si>
  <si>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</si>
  <si>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</si>
  <si>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</si>
  <si>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</si>
  <si>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</si>
  <si>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</si>
  <si>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</si>
  <si>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</si>
  <si>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</si>
  <si>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</si>
  <si>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</si>
  <si>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</si>
  <si>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</si>
  <si>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</si>
  <si>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</si>
  <si>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</si>
  <si>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</si>
  <si>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</si>
  <si>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</si>
  <si>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</si>
  <si>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</si>
  <si>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</si>
  <si>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</si>
  <si>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</si>
  <si>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</si>
  <si>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</si>
  <si>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</si>
  <si>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</si>
  <si>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</si>
  <si>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</si>
  <si>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</si>
  <si>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</si>
  <si>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</si>
  <si>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</si>
  <si>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</si>
  <si>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</si>
  <si>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</si>
  <si>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</si>
  <si>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</si>
  <si>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</si>
  <si>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</si>
  <si>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</si>
  <si>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</si>
  <si>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</si>
  <si>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</si>
  <si>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</si>
  <si>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</si>
  <si>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</si>
  <si>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</si>
  <si>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</si>
  <si>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</si>
  <si>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</si>
  <si>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</si>
  <si>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</si>
  <si>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</si>
  <si>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</si>
  <si>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</si>
  <si>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</si>
  <si>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</si>
  <si>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</si>
  <si>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</si>
  <si>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</si>
  <si>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</si>
  <si>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</si>
  <si>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</si>
  <si>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</si>
  <si>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</si>
  <si>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</si>
  <si>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</si>
  <si>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</si>
  <si>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</si>
  <si>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</si>
  <si>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</si>
  <si>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</si>
  <si>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</si>
  <si>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</si>
  <si>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</si>
  <si>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</si>
  <si>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</si>
  <si>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</si>
  <si>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</si>
  <si>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</si>
  <si>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</si>
  <si>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</si>
  <si>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</si>
  <si>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</si>
  <si>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</si>
  <si>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</si>
  <si>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</si>
  <si>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</si>
  <si>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</si>
  <si>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</si>
  <si>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</si>
  <si>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</si>
  <si>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</si>
  <si>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</si>
  <si>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</si>
  <si>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</si>
  <si>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</si>
  <si>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</si>
  <si>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</si>
  <si>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</si>
  <si>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</si>
  <si>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</si>
  <si>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</si>
  <si>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</si>
  <si>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</si>
  <si>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</si>
  <si>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</si>
  <si>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</si>
  <si>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</si>
  <si>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</si>
  <si>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</si>
  <si>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</si>
  <si>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</si>
  <si>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</si>
  <si>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</si>
  <si>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</si>
  <si>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</si>
  <si>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</si>
  <si>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</si>
  <si>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</si>
  <si>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</si>
  <si>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</si>
  <si>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</si>
  <si>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</si>
  <si>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</si>
  <si>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</si>
  <si>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</si>
  <si>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</si>
  <si>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</si>
  <si>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</si>
  <si>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</si>
  <si>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</si>
  <si>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</si>
  <si>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</si>
  <si>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</si>
  <si>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</si>
  <si>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</si>
  <si>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</si>
  <si>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</si>
  <si>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</si>
  <si>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</si>
  <si>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</si>
  <si>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</si>
  <si>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</si>
  <si>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</si>
  <si>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</si>
  <si>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</si>
  <si>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</si>
  <si>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</si>
  <si>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</si>
  <si>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</si>
  <si>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</si>
  <si>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</si>
  <si>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</si>
  <si>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</si>
  <si>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</si>
  <si>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</si>
  <si>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</si>
  <si>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</si>
  <si>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</si>
  <si>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</si>
  <si>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</si>
  <si>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</si>
  <si>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</si>
  <si>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</si>
  <si>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</si>
  <si>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</si>
  <si>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</si>
  <si>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</si>
  <si>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</si>
  <si>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</si>
  <si>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</si>
  <si>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</si>
  <si>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</si>
  <si>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</si>
  <si>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</si>
  <si>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</si>
  <si>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</si>
  <si>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</si>
  <si>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</si>
  <si>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</si>
  <si>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</si>
  <si>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</si>
  <si>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</si>
  <si>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</si>
  <si>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</si>
  <si>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</si>
  <si>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</si>
  <si>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</si>
  <si>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</si>
  <si>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</si>
  <si>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</si>
  <si>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</si>
  <si>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</si>
  <si>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</si>
  <si>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</si>
  <si>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</si>
  <si>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</si>
  <si>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</si>
  <si>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</si>
  <si>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</si>
  <si>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</si>
  <si>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</si>
  <si>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</si>
  <si>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</si>
  <si>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</si>
  <si>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</si>
  <si>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</si>
  <si>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</si>
  <si>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</si>
  <si>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</si>
  <si>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</si>
  <si>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</si>
  <si>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</si>
  <si>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</si>
  <si>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</si>
  <si>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</si>
  <si>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</si>
  <si>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</si>
  <si>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</si>
  <si>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</si>
  <si>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</si>
  <si>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</si>
  <si>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</si>
  <si>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</si>
  <si>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</si>
  <si>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</si>
  <si>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</si>
  <si>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</si>
  <si>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</si>
  <si>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</si>
  <si>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</si>
  <si>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</si>
  <si>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</si>
  <si>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</si>
  <si>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</si>
  <si>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</si>
  <si>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</si>
  <si>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</si>
  <si>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</si>
  <si>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</si>
  <si>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</si>
  <si>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</si>
  <si>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</si>
  <si>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</si>
  <si>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</si>
  <si>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</si>
  <si>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</si>
  <si>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</si>
  <si>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</si>
  <si>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</si>
  <si>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</si>
  <si>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</si>
  <si>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</si>
  <si>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</si>
  <si>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</si>
  <si>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</si>
  <si>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</si>
  <si>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</si>
  <si>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</si>
  <si>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</si>
  <si>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</si>
  <si>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</si>
  <si>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</si>
  <si>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</si>
  <si>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</si>
  <si>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</si>
  <si>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</si>
  <si>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</si>
  <si>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</si>
  <si>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</si>
  <si>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</si>
  <si>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</si>
  <si>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</si>
  <si>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</si>
  <si>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</si>
  <si>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</si>
  <si>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</si>
  <si>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</si>
  <si>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</si>
  <si>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</si>
  <si>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</si>
  <si>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</si>
  <si>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</si>
  <si>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</si>
  <si>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</si>
  <si>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</si>
  <si>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</si>
  <si>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</si>
  <si>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</si>
  <si>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</si>
  <si>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</si>
  <si>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</si>
  <si>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</si>
  <si>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</si>
  <si>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</si>
  <si>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</si>
  <si>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</si>
  <si>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</si>
  <si>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</si>
  <si>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</si>
  <si>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</si>
  <si>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</si>
  <si>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</si>
  <si>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</si>
  <si>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</si>
  <si>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</si>
  <si>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</si>
  <si>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</si>
  <si>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</si>
  <si>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</si>
  <si>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</si>
  <si>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</si>
  <si>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</si>
  <si>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</si>
  <si>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</si>
  <si>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</si>
  <si>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</si>
  <si>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</si>
  <si>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</si>
  <si>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</si>
  <si>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</si>
  <si>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</si>
  <si>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</si>
  <si>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</si>
  <si>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</si>
  <si>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</si>
  <si>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</si>
  <si>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</si>
  <si>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</si>
  <si>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</si>
  <si>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</si>
  <si>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</si>
  <si>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</si>
  <si>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</si>
  <si>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</si>
  <si>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</si>
  <si>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</si>
  <si>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</si>
  <si>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</si>
  <si>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</si>
  <si>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</si>
  <si>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</si>
  <si>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</si>
  <si>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</si>
  <si>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</si>
  <si>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</si>
  <si>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</si>
  <si>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</si>
  <si>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</si>
  <si>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</si>
  <si>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</si>
  <si>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</si>
  <si>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</si>
  <si>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</si>
  <si>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</si>
  <si>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</si>
  <si>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</si>
  <si>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</si>
  <si>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</si>
  <si>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</si>
  <si>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</si>
  <si>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</si>
  <si>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</si>
  <si>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</si>
  <si>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</si>
  <si>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</si>
  <si>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</si>
  <si>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</si>
  <si>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</si>
  <si>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</si>
  <si>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</si>
  <si>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</si>
  <si>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</si>
  <si>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</si>
  <si>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</si>
  <si>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</si>
  <si>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</si>
  <si>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</si>
  <si>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</si>
  <si>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</si>
  <si>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</si>
  <si>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</si>
  <si>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</si>
  <si>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</si>
  <si>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</si>
  <si>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</si>
  <si>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</si>
  <si>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</si>
  <si>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</si>
  <si>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</si>
  <si>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</si>
  <si>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</si>
  <si>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</si>
  <si>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</si>
  <si>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</si>
  <si>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</si>
  <si>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</si>
  <si>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</si>
  <si>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</si>
  <si>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</si>
  <si>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</si>
  <si>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</si>
  <si>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</si>
  <si>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</si>
  <si>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</si>
  <si>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</si>
  <si>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</si>
  <si>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</si>
  <si>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</si>
  <si>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</si>
  <si>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</si>
  <si>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</si>
  <si>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</si>
  <si>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</si>
  <si>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</si>
  <si>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</si>
  <si>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</si>
  <si>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</si>
  <si>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</si>
  <si>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</si>
  <si>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</si>
  <si>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</si>
  <si>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</si>
  <si>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</si>
  <si>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</si>
  <si>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</si>
  <si>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</si>
  <si>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</si>
  <si>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</si>
  <si>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</si>
  <si>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</si>
  <si>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</si>
  <si>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</si>
  <si>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</si>
  <si>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</si>
  <si>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</si>
  <si>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</si>
  <si>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</si>
  <si>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</si>
  <si>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</si>
  <si>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</si>
  <si>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</si>
  <si>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</si>
  <si>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</si>
  <si>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</si>
  <si>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</si>
  <si>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</si>
  <si>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</si>
  <si>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</si>
  <si>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</si>
  <si>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</si>
  <si>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</si>
  <si>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</si>
  <si>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</si>
  <si>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</si>
  <si>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</si>
  <si>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</si>
  <si>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</si>
  <si>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</si>
  <si>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</si>
  <si>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</si>
  <si>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</si>
  <si>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</si>
  <si>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</si>
  <si>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</si>
  <si>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</si>
  <si>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</si>
  <si>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</si>
  <si>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</si>
  <si>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</si>
  <si>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</si>
  <si>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</si>
  <si>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</si>
  <si>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</si>
  <si>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</si>
  <si>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</si>
  <si>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</si>
  <si>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</si>
  <si>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</si>
  <si>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</si>
  <si>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</si>
  <si>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</si>
  <si>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</si>
  <si>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</si>
  <si>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</si>
  <si>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</si>
  <si>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</si>
  <si>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</si>
  <si>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</si>
  <si>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</si>
  <si>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</si>
  <si>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</si>
  <si>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</si>
  <si>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</si>
  <si>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</si>
  <si>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</si>
  <si>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</si>
  <si>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</si>
  <si>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</si>
  <si>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</si>
  <si>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</si>
  <si>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</si>
  <si>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</si>
  <si>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</si>
  <si>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</si>
  <si>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</si>
  <si>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</si>
  <si>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</si>
  <si>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</si>
  <si>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</si>
  <si>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</si>
  <si>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</si>
  <si>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</si>
  <si>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</si>
  <si>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</si>
  <si>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</si>
  <si>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</si>
  <si>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</si>
  <si>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</si>
  <si>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</si>
  <si>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</si>
  <si>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</si>
  <si>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</si>
  <si>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</si>
  <si>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</si>
  <si>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</si>
  <si>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</si>
  <si>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</si>
  <si>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</si>
  <si>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</si>
  <si>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</si>
  <si>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</si>
  <si>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</si>
  <si>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</si>
  <si>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</si>
  <si>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</si>
  <si>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</si>
  <si>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</si>
  <si>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</si>
  <si>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</si>
  <si>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</si>
  <si>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</si>
  <si>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</si>
  <si>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</si>
  <si>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</si>
  <si>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</si>
  <si>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</si>
  <si>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</si>
  <si>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</si>
  <si>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</si>
  <si>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</si>
  <si>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</si>
  <si>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</si>
  <si>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</si>
  <si>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</si>
  <si>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</si>
  <si>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</si>
  <si>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</si>
  <si>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</si>
  <si>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</si>
  <si>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</si>
  <si>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</si>
  <si>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</si>
  <si>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</si>
  <si>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</si>
  <si>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</si>
  <si>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</si>
  <si>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</si>
  <si>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</si>
  <si>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</si>
  <si>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</si>
  <si>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</si>
  <si>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</si>
  <si>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</si>
  <si>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</si>
  <si>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</si>
  <si>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</si>
  <si>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</si>
  <si>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</si>
  <si>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</si>
  <si>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</si>
  <si>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</si>
  <si>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</si>
  <si>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</si>
  <si>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</si>
  <si>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</si>
  <si>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</si>
  <si>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</si>
  <si>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</si>
  <si>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</si>
  <si>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</si>
  <si>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</si>
  <si>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</si>
  <si>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</si>
  <si>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</si>
  <si>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</si>
  <si>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</si>
  <si>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</si>
  <si>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</si>
  <si>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</si>
  <si>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</si>
  <si>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</si>
  <si>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</si>
  <si>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</si>
  <si>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</si>
  <si>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</si>
  <si>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</si>
  <si>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</si>
  <si>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</si>
  <si>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</si>
  <si>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</si>
  <si>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</si>
  <si>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</si>
  <si>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</si>
  <si>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</si>
  <si>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</si>
  <si>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</si>
  <si>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</si>
  <si>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</si>
  <si>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</si>
  <si>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</si>
  <si>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</si>
  <si>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</si>
  <si>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</si>
  <si>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</si>
  <si>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</si>
  <si>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</si>
  <si>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</si>
  <si>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</si>
  <si>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</si>
  <si>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</si>
  <si>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</si>
  <si>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</si>
  <si>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</si>
  <si>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</si>
  <si>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</si>
  <si>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</si>
  <si>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</si>
  <si>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</si>
  <si>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</si>
  <si>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</si>
  <si>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</si>
  <si>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</si>
  <si>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</si>
  <si>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</si>
  <si>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</si>
  <si>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</si>
  <si>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</si>
  <si>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</si>
  <si>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</si>
  <si>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</si>
  <si>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</si>
  <si>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</si>
  <si>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</si>
  <si>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</si>
  <si>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</si>
  <si>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</si>
  <si>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</si>
  <si>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</si>
  <si>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</si>
  <si>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</si>
  <si>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</si>
  <si>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</si>
  <si>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</si>
  <si>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</si>
  <si>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</si>
  <si>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</si>
  <si>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</si>
  <si>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</si>
  <si>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</si>
  <si>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</si>
  <si>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</si>
  <si>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</si>
  <si>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</si>
  <si>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</si>
  <si>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</si>
  <si>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</si>
  <si>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</si>
  <si>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</si>
  <si>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</si>
  <si>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</si>
  <si>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</si>
  <si>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</si>
  <si>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</si>
  <si>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</si>
  <si>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</si>
  <si>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</si>
  <si>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</si>
  <si>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</si>
  <si>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</si>
  <si>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</si>
  <si>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</si>
  <si>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</si>
  <si>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</si>
  <si>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</si>
  <si>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</si>
  <si>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</si>
  <si>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</si>
  <si>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</si>
  <si>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</si>
  <si>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</si>
  <si>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</si>
  <si>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</si>
  <si>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</si>
  <si>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</si>
  <si>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</si>
  <si>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</si>
  <si>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</si>
  <si>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</si>
  <si>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</si>
  <si>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</si>
  <si>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</si>
  <si>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</si>
  <si>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</si>
  <si>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</si>
  <si>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</si>
  <si>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</si>
  <si>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</si>
  <si>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</si>
  <si>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</si>
  <si>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</si>
  <si>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</si>
  <si>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</si>
  <si>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</si>
  <si>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</si>
  <si>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</si>
  <si>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</si>
  <si>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</si>
  <si>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</si>
  <si>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</si>
  <si>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</si>
  <si>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</si>
  <si>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</si>
  <si>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</si>
  <si>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</si>
  <si>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</si>
  <si>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</si>
  <si>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</si>
  <si>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</si>
  <si>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</si>
  <si>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</si>
  <si>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</si>
  <si>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</si>
  <si>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</si>
  <si>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</si>
  <si>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</si>
  <si>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</si>
  <si>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</si>
  <si>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</si>
  <si>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</si>
  <si>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</si>
  <si>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</si>
  <si>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</si>
  <si>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</si>
  <si>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</si>
  <si>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</si>
  <si>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</si>
  <si>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</si>
  <si>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</si>
  <si>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</si>
  <si>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</si>
  <si>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</si>
  <si>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</si>
  <si>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</si>
  <si>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</si>
  <si>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</si>
  <si>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</si>
  <si>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</si>
  <si>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</si>
  <si>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</si>
  <si>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</si>
  <si>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</si>
  <si>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</si>
  <si>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</si>
  <si>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</si>
  <si>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</si>
  <si>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</si>
  <si>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</si>
  <si>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</si>
  <si>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</si>
  <si>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</si>
  <si>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</si>
  <si>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</si>
  <si>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</si>
  <si>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</si>
  <si>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</si>
  <si>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</si>
  <si>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</si>
  <si>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</si>
  <si>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</si>
  <si>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</si>
  <si>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</si>
  <si>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</si>
  <si>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</si>
  <si>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</si>
  <si>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</si>
  <si>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</si>
  <si>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</si>
  <si>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</si>
  <si>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</si>
  <si>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</si>
  <si>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</si>
  <si>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</si>
  <si>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</si>
  <si>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</si>
  <si>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</si>
  <si>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</si>
  <si>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</si>
  <si>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</si>
  <si>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</si>
  <si>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</si>
  <si>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</si>
  <si>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</si>
  <si>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</si>
  <si>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</si>
  <si>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</si>
  <si>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</si>
  <si>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</si>
  <si>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</si>
  <si>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</si>
  <si>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</si>
  <si>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</si>
  <si>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</si>
  <si>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</si>
  <si>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</si>
  <si>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</si>
  <si>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</si>
  <si>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</si>
  <si>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</si>
  <si>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</si>
  <si>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</si>
  <si>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</si>
  <si>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</si>
  <si>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</si>
  <si>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</si>
  <si>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</si>
  <si>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</si>
  <si>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</si>
  <si>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</si>
  <si>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</si>
  <si>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</si>
  <si>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</si>
  <si>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</si>
  <si>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</si>
  <si>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</si>
  <si>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</si>
  <si>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</si>
  <si>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</si>
  <si>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</si>
  <si>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</si>
  <si>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</si>
  <si>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</si>
  <si>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</si>
  <si>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</si>
  <si>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</si>
  <si>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</si>
  <si>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</si>
  <si>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</si>
  <si>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</si>
  <si>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</si>
  <si>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</si>
  <si>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</si>
  <si>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</si>
  <si>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</si>
  <si>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</si>
  <si>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</si>
  <si>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</si>
  <si>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</si>
  <si>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</si>
  <si>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</si>
  <si>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</si>
  <si>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</si>
  <si>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</si>
  <si>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</si>
  <si>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</si>
  <si>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</si>
  <si>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</si>
  <si>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</si>
  <si>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</si>
  <si>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</si>
  <si>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</si>
  <si>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</si>
  <si>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</si>
  <si>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</si>
  <si>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</si>
  <si>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</si>
  <si>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</si>
  <si>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</si>
  <si>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</si>
  <si>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</si>
  <si>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</si>
  <si>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</si>
  <si>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</si>
  <si>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</si>
  <si>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</si>
  <si>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</si>
  <si>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</si>
  <si>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</si>
  <si>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</si>
  <si>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</si>
  <si>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</si>
  <si>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</si>
  <si>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</si>
  <si>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</si>
  <si>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</si>
  <si>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</si>
  <si>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</si>
  <si>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</si>
  <si>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</si>
  <si>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</si>
  <si>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</si>
  <si>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</si>
  <si>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</si>
  <si>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</si>
  <si>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</si>
  <si>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</si>
  <si>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</si>
  <si>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</si>
  <si>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</si>
  <si>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</si>
  <si>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</si>
  <si>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</si>
  <si>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</si>
  <si>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</si>
  <si>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</si>
  <si>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</si>
  <si>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</si>
  <si>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</si>
  <si>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</si>
  <si>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</si>
  <si>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</si>
  <si>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</si>
  <si>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</si>
  <si>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</si>
  <si>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</si>
  <si>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</si>
  <si>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</si>
  <si>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</si>
  <si>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</si>
  <si>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</si>
  <si>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</si>
  <si>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</si>
  <si>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</si>
  <si>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</si>
  <si>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</si>
  <si>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</si>
  <si>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</si>
  <si>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</si>
  <si>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</si>
  <si>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</si>
  <si>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</si>
  <si>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</si>
  <si>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</si>
  <si>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</si>
  <si>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</si>
  <si>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</si>
  <si>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</si>
  <si>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</si>
  <si>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</si>
  <si>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</si>
  <si>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</si>
  <si>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</si>
  <si>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</si>
  <si>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</si>
  <si>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</si>
  <si>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</si>
  <si>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</si>
  <si>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</si>
  <si>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</si>
  <si>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</si>
  <si>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</si>
  <si>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</si>
  <si>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</si>
  <si>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</si>
  <si>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</si>
  <si>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</si>
  <si>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</si>
  <si>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</si>
  <si>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</si>
  <si>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</si>
  <si>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</si>
  <si>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</si>
  <si>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</si>
  <si>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</si>
  <si>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</si>
  <si>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</si>
  <si>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</si>
  <si>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</si>
  <si>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</si>
  <si>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</si>
  <si>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</si>
  <si>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</si>
  <si>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</si>
  <si>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</si>
  <si>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</si>
  <si>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</si>
  <si>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</si>
  <si>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</si>
  <si>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</si>
  <si>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</si>
  <si>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</si>
  <si>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</si>
  <si>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</si>
  <si>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</si>
  <si>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</si>
  <si>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</si>
  <si>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</si>
  <si>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</si>
  <si>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</si>
  <si>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</si>
  <si>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</si>
  <si>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</si>
  <si>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</si>
  <si>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</si>
  <si>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</si>
  <si>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</si>
  <si>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</si>
  <si>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</si>
  <si>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</si>
  <si>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</si>
  <si>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</si>
  <si>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</si>
  <si>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</si>
  <si>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</si>
  <si>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</si>
  <si>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</si>
  <si>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</si>
  <si>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</si>
  <si>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</si>
  <si>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</si>
  <si>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</si>
  <si>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</si>
  <si>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</si>
  <si>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</si>
  <si>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</si>
  <si>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</si>
  <si>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</si>
  <si>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</si>
  <si>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</si>
  <si>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</si>
  <si>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</si>
  <si>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</si>
  <si>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</si>
  <si>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</si>
  <si>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</si>
  <si>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</si>
  <si>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</si>
  <si>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</si>
  <si>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</si>
  <si>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</si>
  <si>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</si>
  <si>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</si>
  <si>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</si>
  <si>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</si>
  <si>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</si>
  <si>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</si>
  <si>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</si>
  <si>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</si>
  <si>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</si>
  <si>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</si>
  <si>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</si>
  <si>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</si>
  <si>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</si>
  <si>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</si>
  <si>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</si>
  <si>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</si>
  <si>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</si>
  <si>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</si>
  <si>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</si>
  <si>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</si>
  <si>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</si>
  <si>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</si>
  <si>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</si>
  <si>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</si>
  <si>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</si>
  <si>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</si>
  <si>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</si>
  <si>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</si>
  <si>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</si>
  <si>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</si>
  <si>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</si>
  <si>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</si>
  <si>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</si>
  <si>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</si>
  <si>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</si>
  <si>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</si>
  <si>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</si>
  <si>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</si>
  <si>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</si>
  <si>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</si>
  <si>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</si>
  <si>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</si>
  <si>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</si>
  <si>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</si>
  <si>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</si>
  <si>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</si>
  <si>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</si>
  <si>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</si>
  <si>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</si>
  <si>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</si>
  <si>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</si>
  <si>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</si>
  <si>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</si>
  <si>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</si>
  <si>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</si>
  <si>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</si>
  <si>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</si>
  <si>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</si>
  <si>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</si>
  <si>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</si>
  <si>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</si>
  <si>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</si>
  <si>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</si>
  <si>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</si>
  <si>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</si>
  <si>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</si>
  <si>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</si>
  <si>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</si>
  <si>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</si>
  <si>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</si>
  <si>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</si>
  <si>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</si>
  <si>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</si>
  <si>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</si>
  <si>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</si>
  <si>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</si>
  <si>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</si>
  <si>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</si>
  <si>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</si>
  <si>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</si>
  <si>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</si>
  <si>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</si>
  <si>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</si>
  <si>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</si>
  <si>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</si>
  <si>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</si>
  <si>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</si>
  <si>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</si>
  <si>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</si>
  <si>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</si>
  <si>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</si>
  <si>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</si>
  <si>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</si>
  <si>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</si>
  <si>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</si>
  <si>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</si>
  <si>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</si>
  <si>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</si>
  <si>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</si>
  <si>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</si>
  <si>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</si>
  <si>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</si>
  <si>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</si>
  <si>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</si>
  <si>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</si>
  <si>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</si>
  <si>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</si>
  <si>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</si>
  <si>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</si>
  <si>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</si>
  <si>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</si>
  <si>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</si>
  <si>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</si>
  <si>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</si>
  <si>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</si>
  <si>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</si>
  <si>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</si>
  <si>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</si>
  <si>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</si>
  <si>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</si>
  <si>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</si>
  <si>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</si>
  <si>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</si>
  <si>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</si>
  <si>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</si>
  <si>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</si>
  <si>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</si>
  <si>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</si>
  <si>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</si>
  <si>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</si>
  <si>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</si>
  <si>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</si>
  <si>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</si>
  <si>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</si>
  <si>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</si>
  <si>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</si>
  <si>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</si>
  <si>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</si>
  <si>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</si>
  <si>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</si>
  <si>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</si>
  <si>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</si>
  <si>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</si>
  <si>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</si>
  <si>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</si>
  <si>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</si>
  <si>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</si>
  <si>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</si>
  <si>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</si>
  <si>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</si>
  <si>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</si>
  <si>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</si>
  <si>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</si>
  <si>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</si>
  <si>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</si>
  <si>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</si>
  <si>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</si>
  <si>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</si>
  <si>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</si>
  <si>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</si>
  <si>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</si>
  <si>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</si>
  <si>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</si>
  <si>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</si>
  <si>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</si>
  <si>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</si>
  <si>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</si>
  <si>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</si>
  <si>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</si>
  <si>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</si>
  <si>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</si>
  <si>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</si>
  <si>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</si>
  <si>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</si>
  <si>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</si>
  <si>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</si>
  <si>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</si>
  <si>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</si>
  <si>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</si>
  <si>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</si>
  <si>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</si>
  <si>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</si>
  <si>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</si>
  <si>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</si>
  <si>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</si>
  <si>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</si>
  <si>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</si>
  <si>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</si>
  <si>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</si>
  <si>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</si>
  <si>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</si>
  <si>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</si>
  <si>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</si>
  <si>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</si>
  <si>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</si>
  <si>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</si>
  <si>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</si>
  <si>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</si>
  <si>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</si>
  <si>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</si>
  <si>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</si>
  <si>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</si>
  <si>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</si>
  <si>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</si>
  <si>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</si>
  <si>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</si>
  <si>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</si>
  <si>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</si>
  <si>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</si>
  <si>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</si>
  <si>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</si>
  <si>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</si>
  <si>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</si>
  <si>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</si>
  <si>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</si>
  <si>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</si>
  <si>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</si>
  <si>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</si>
  <si>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</si>
  <si>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</si>
  <si>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</si>
  <si>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</si>
  <si>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</si>
  <si>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</si>
  <si>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</si>
  <si>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</si>
  <si>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</si>
  <si>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</si>
  <si>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</si>
  <si>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</si>
  <si>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</si>
  <si>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</si>
  <si>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</si>
  <si>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</si>
  <si>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</si>
  <si>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</si>
  <si>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</si>
  <si>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</si>
  <si>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</si>
  <si>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</si>
  <si>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</si>
  <si>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</si>
  <si>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</si>
  <si>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</si>
  <si>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</si>
  <si>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</si>
  <si>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</si>
  <si>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</si>
  <si>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</si>
  <si>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</si>
  <si>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</si>
  <si>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</si>
  <si>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</si>
  <si>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</si>
  <si>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</si>
  <si>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</si>
  <si>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</si>
  <si>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</si>
  <si>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</si>
  <si>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</si>
  <si>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</si>
  <si>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</si>
  <si>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</si>
  <si>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</si>
  <si>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</si>
  <si>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</si>
  <si>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</si>
  <si>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</si>
  <si>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</si>
  <si>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</si>
  <si>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</si>
  <si>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</si>
  <si>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</si>
  <si>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</si>
  <si>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</si>
  <si>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</si>
  <si>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</si>
  <si>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</si>
  <si>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</si>
  <si>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</si>
  <si>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</si>
  <si>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</si>
  <si>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</si>
  <si>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</si>
  <si>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</si>
  <si>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</si>
  <si>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</si>
  <si>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</si>
  <si>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</si>
  <si>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</si>
  <si>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</si>
  <si>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</si>
  <si>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</si>
  <si>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</si>
  <si>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</si>
  <si>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</si>
  <si>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</si>
  <si>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</si>
  <si>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</si>
  <si>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</si>
  <si>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</si>
  <si>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</si>
  <si>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</si>
  <si>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</si>
  <si>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</si>
  <si>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</si>
  <si>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</si>
  <si>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</si>
  <si>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</si>
  <si>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</si>
  <si>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</si>
  <si>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</si>
  <si>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</si>
  <si>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</si>
  <si>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</si>
  <si>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</si>
  <si>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</si>
  <si>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</si>
  <si>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</si>
  <si>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</si>
  <si>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</si>
  <si>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</si>
  <si>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</si>
  <si>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</si>
  <si>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</si>
  <si>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</si>
  <si>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</si>
  <si>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</si>
  <si>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</si>
  <si>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</si>
  <si>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</si>
  <si>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</si>
  <si>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</si>
  <si>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</si>
  <si>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</si>
  <si>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</si>
  <si>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</si>
  <si>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</si>
  <si>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</si>
  <si>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</si>
  <si>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</si>
  <si>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</si>
  <si>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</si>
  <si>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</si>
  <si>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</si>
  <si>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</si>
  <si>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</si>
  <si>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</si>
  <si>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</si>
  <si>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</si>
  <si>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</si>
  <si>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</si>
  <si>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</si>
  <si>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</si>
  <si>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</si>
  <si>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</si>
  <si>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</si>
  <si>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</si>
  <si>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</si>
  <si>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</si>
  <si>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</si>
  <si>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</si>
  <si>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</si>
  <si>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</si>
  <si>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</si>
  <si>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</si>
  <si>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</si>
  <si>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</si>
  <si>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</si>
  <si>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</si>
  <si>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</si>
  <si>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</si>
  <si>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</si>
  <si>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</si>
  <si>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</si>
  <si>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</si>
  <si>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</si>
  <si>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</si>
  <si>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</si>
  <si>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</si>
  <si>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</si>
  <si>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</si>
  <si>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</si>
  <si>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</si>
  <si>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</si>
  <si>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</si>
  <si>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</si>
  <si>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</si>
  <si>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</si>
  <si>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</si>
  <si>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</si>
  <si>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</si>
  <si>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</si>
  <si>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</si>
  <si>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</si>
  <si>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</si>
  <si>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</si>
  <si>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</si>
  <si>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</si>
  <si>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</si>
  <si>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</si>
  <si>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</si>
  <si>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</si>
  <si>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</si>
  <si>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</si>
  <si>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</si>
  <si>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</si>
  <si>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</si>
  <si>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</si>
  <si>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</si>
  <si>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</si>
  <si>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</si>
  <si>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</si>
  <si>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</si>
  <si>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</si>
  <si>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</si>
  <si>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</si>
  <si>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</si>
  <si>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</si>
  <si>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</si>
  <si>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</si>
  <si>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</si>
  <si>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</si>
  <si>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</si>
  <si>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</si>
  <si>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</si>
  <si>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</si>
  <si>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</si>
  <si>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</si>
  <si>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</si>
  <si>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</si>
  <si>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</si>
  <si>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</si>
  <si>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</si>
  <si>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</si>
  <si>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</si>
  <si>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</si>
  <si>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</si>
  <si>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</si>
  <si>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</si>
  <si>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</si>
  <si>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</si>
  <si>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</si>
  <si>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</si>
  <si>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</si>
  <si>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</si>
  <si>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</si>
  <si>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</si>
  <si>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</si>
  <si>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</si>
  <si>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</si>
  <si>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</si>
  <si>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</si>
  <si>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</si>
  <si>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</si>
  <si>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</si>
  <si>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</si>
  <si>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</si>
  <si>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</si>
  <si>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</si>
  <si>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</si>
  <si>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</si>
  <si>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</si>
  <si>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</si>
  <si>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</si>
  <si>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</si>
  <si>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</si>
  <si>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</si>
  <si>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</si>
  <si>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</si>
  <si>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</si>
  <si>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</si>
  <si>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</si>
  <si>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</si>
  <si>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</si>
  <si>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</si>
  <si>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</si>
  <si>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</si>
  <si>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</si>
  <si>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</si>
  <si>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</si>
  <si>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</si>
  <si>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</si>
  <si>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</si>
  <si>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</si>
  <si>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</si>
  <si>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</si>
  <si>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</si>
  <si>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</si>
  <si>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</si>
  <si>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</si>
  <si>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</si>
  <si>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</si>
  <si>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</si>
  <si>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</si>
  <si>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</si>
  <si>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</si>
  <si>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</si>
  <si>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</si>
  <si>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</si>
  <si>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</si>
  <si>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</si>
  <si>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</si>
  <si>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</si>
  <si>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</si>
  <si>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</si>
  <si>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</si>
  <si>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</si>
  <si>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</si>
  <si>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</si>
  <si>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</si>
  <si>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</si>
  <si>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</si>
  <si>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</si>
  <si>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</si>
  <si>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</si>
  <si>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</si>
  <si>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</si>
  <si>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</si>
  <si>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</si>
  <si>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</si>
  <si>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</si>
  <si>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</si>
  <si>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</si>
  <si>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</si>
  <si>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</si>
  <si>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</si>
  <si>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</si>
  <si>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</si>
  <si>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</si>
  <si>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</si>
  <si>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</si>
  <si>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</si>
  <si>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</si>
  <si>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</si>
  <si>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</si>
  <si>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</si>
  <si>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</si>
  <si>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</si>
  <si>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</si>
  <si>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</si>
  <si>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</si>
  <si>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</si>
  <si>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</si>
  <si>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</si>
  <si>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</si>
  <si>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</si>
  <si>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</si>
  <si>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</si>
  <si>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</si>
  <si>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</si>
  <si>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</si>
  <si>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</si>
  <si>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</si>
  <si>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</si>
  <si>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</si>
  <si>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</si>
  <si>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</si>
  <si>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</si>
  <si>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</si>
  <si>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</si>
  <si>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</si>
  <si>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</si>
  <si>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</si>
  <si>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</si>
  <si>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</si>
  <si>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</si>
  <si>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</si>
  <si>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</si>
  <si>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</si>
  <si>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</si>
  <si>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</si>
  <si>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</si>
  <si>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</si>
  <si>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</si>
  <si>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</si>
  <si>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</si>
  <si>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</si>
  <si>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</si>
  <si>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</si>
  <si>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</si>
  <si>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</si>
  <si>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</si>
  <si>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</si>
  <si>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</si>
  <si>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</si>
  <si>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</si>
  <si>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</si>
  <si>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</si>
  <si>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</si>
  <si>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</si>
  <si>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</si>
  <si>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</si>
  <si>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</si>
  <si>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</si>
  <si>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</si>
  <si>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</si>
  <si>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</si>
  <si>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</si>
  <si>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</si>
  <si>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</si>
  <si>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</si>
  <si>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</si>
  <si>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</si>
  <si>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</si>
  <si>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</si>
  <si>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</si>
  <si>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</si>
  <si>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</si>
  <si>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</si>
  <si>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</si>
  <si>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</si>
  <si>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</si>
  <si>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</si>
  <si>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</si>
  <si>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</si>
  <si>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</si>
  <si>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</si>
  <si>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</si>
  <si>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</si>
  <si>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</si>
  <si>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</si>
  <si>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</si>
  <si>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</si>
  <si>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</si>
  <si>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</si>
  <si>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</si>
  <si>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</si>
  <si>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</si>
  <si>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</si>
  <si>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</si>
  <si>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</si>
  <si>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</si>
  <si>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</si>
  <si>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</si>
  <si>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</si>
  <si>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</si>
  <si>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</si>
  <si>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</si>
  <si>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</si>
  <si>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</si>
  <si>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</si>
  <si>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</si>
  <si>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</si>
  <si>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</si>
  <si>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</si>
  <si>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</si>
  <si>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</si>
  <si>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</si>
  <si>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</si>
  <si>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</si>
  <si>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</si>
  <si>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</si>
  <si>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</si>
  <si>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</si>
  <si>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</si>
  <si>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</si>
  <si>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</si>
  <si>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</si>
  <si>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</si>
  <si>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</si>
  <si>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</si>
  <si>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</si>
  <si>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</si>
  <si>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</si>
  <si>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</si>
  <si>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</si>
  <si>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</si>
  <si>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</si>
  <si>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</si>
  <si>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</si>
  <si>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</si>
  <si>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</si>
  <si>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</si>
  <si>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</si>
  <si>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</si>
  <si>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</si>
  <si>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</si>
  <si>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</si>
  <si>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</si>
  <si>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</si>
  <si>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</si>
  <si>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</si>
  <si>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</si>
  <si>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</si>
  <si>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</si>
  <si>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</si>
  <si>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</si>
  <si>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</si>
  <si>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</si>
  <si>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</si>
  <si>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</si>
  <si>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</si>
  <si>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</si>
  <si>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</si>
  <si>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</si>
  <si>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</si>
  <si>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</si>
  <si>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</si>
  <si>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</si>
  <si>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</si>
  <si>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</si>
  <si>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</si>
  <si>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</si>
  <si>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</si>
  <si>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</si>
  <si>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</si>
  <si>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</si>
  <si>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</si>
  <si>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</si>
  <si>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</si>
  <si>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</si>
  <si>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</si>
  <si>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</si>
  <si>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</si>
  <si>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</si>
  <si>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</si>
  <si>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</si>
  <si>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</si>
  <si>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</si>
  <si>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</si>
  <si>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</si>
  <si>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</si>
  <si>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</si>
  <si>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</si>
  <si>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</si>
  <si>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</si>
  <si>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</si>
  <si>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</si>
  <si>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</si>
  <si>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</si>
  <si>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</si>
  <si>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</si>
  <si>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</si>
  <si>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</si>
  <si>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</si>
  <si>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</si>
  <si>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</si>
  <si>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</si>
  <si>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</si>
  <si>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</si>
  <si>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</si>
  <si>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</si>
  <si>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</si>
  <si>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</si>
  <si>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</si>
  <si>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</si>
  <si>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</si>
  <si>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</si>
  <si>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</si>
  <si>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</si>
  <si>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</si>
  <si>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</si>
  <si>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</si>
  <si>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</si>
  <si>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</si>
  <si>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</si>
  <si>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</si>
  <si>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</si>
  <si>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</si>
  <si>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</si>
  <si>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</si>
  <si>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</si>
  <si>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</si>
  <si>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</si>
  <si>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</si>
  <si>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</si>
  <si>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</si>
  <si>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</si>
  <si>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</si>
  <si>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</si>
  <si>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</si>
  <si>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</si>
  <si>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</si>
  <si>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</si>
  <si>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</si>
  <si>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</si>
  <si>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</si>
  <si>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</si>
  <si>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</si>
  <si>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</si>
  <si>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</si>
  <si>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</si>
  <si>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</si>
  <si>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</si>
  <si>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</si>
  <si>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</si>
  <si>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</si>
  <si>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</si>
  <si>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</si>
  <si>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</si>
  <si>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</si>
  <si>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</si>
  <si>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</si>
  <si>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</si>
  <si>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</si>
  <si>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</si>
  <si>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</si>
  <si>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</si>
  <si>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</si>
  <si>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</si>
  <si>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</si>
  <si>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</si>
  <si>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</si>
  <si>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</si>
  <si>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</si>
  <si>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</si>
  <si>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</si>
  <si>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</si>
  <si>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</si>
  <si>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</si>
  <si>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</si>
  <si>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</si>
  <si>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</si>
  <si>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</si>
  <si>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</si>
  <si>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</si>
  <si>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</si>
  <si>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</si>
  <si>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</si>
  <si>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</si>
  <si>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</si>
  <si>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</si>
  <si>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</si>
  <si>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</si>
  <si>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</si>
  <si>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</si>
  <si>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</si>
  <si>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</si>
  <si>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</si>
  <si>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</si>
  <si>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</si>
  <si>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</si>
  <si>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</si>
  <si>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</si>
  <si>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</si>
  <si>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</si>
  <si>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</si>
  <si>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</si>
  <si>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</si>
  <si>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</si>
  <si>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</si>
  <si>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</si>
  <si>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</si>
  <si>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</si>
  <si>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</si>
  <si>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</si>
  <si>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</si>
  <si>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</si>
  <si>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</si>
  <si>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</si>
  <si>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</si>
  <si>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</si>
  <si>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</si>
  <si>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</si>
  <si>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</si>
  <si>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</si>
  <si>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</si>
  <si>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</si>
  <si>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</si>
  <si>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</si>
  <si>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</si>
  <si>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</si>
  <si>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</si>
  <si>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</si>
  <si>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</si>
  <si>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</si>
  <si>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</si>
  <si>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</si>
  <si>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</si>
  <si>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</si>
  <si>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</si>
  <si>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</si>
  <si>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</si>
  <si>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</si>
  <si>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</si>
  <si>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</si>
  <si>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</si>
  <si>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</si>
  <si>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</si>
  <si>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</si>
  <si>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</si>
  <si>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</si>
  <si>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</si>
  <si>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</si>
  <si>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</si>
  <si>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</si>
  <si>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</si>
  <si>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</si>
  <si>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</si>
  <si>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</si>
  <si>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</si>
  <si>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</si>
  <si>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</si>
  <si>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</si>
  <si>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</si>
  <si>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</si>
  <si>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</si>
  <si>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</si>
  <si>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</si>
  <si>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</si>
  <si>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</si>
  <si>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</si>
  <si>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</si>
  <si>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</si>
  <si>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</si>
  <si>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</si>
  <si>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</si>
  <si>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</si>
  <si>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</si>
  <si>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</si>
  <si>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</si>
  <si>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</si>
  <si>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</si>
  <si>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</si>
  <si>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</si>
  <si>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</si>
  <si>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</si>
  <si>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</si>
  <si>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</si>
  <si>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</si>
  <si>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</si>
  <si>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</si>
  <si>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</si>
  <si>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</si>
  <si>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</si>
  <si>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</si>
  <si>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</si>
  <si>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</si>
  <si>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</si>
  <si>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</si>
  <si>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</si>
  <si>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</si>
  <si>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</si>
  <si>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</si>
  <si>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</si>
  <si>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</si>
  <si>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</si>
  <si>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</si>
  <si>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</si>
  <si>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</si>
  <si>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</si>
  <si>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</si>
  <si>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</si>
  <si>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</si>
  <si>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</si>
  <si>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</si>
  <si>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</si>
  <si>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</si>
  <si>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</si>
  <si>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</si>
  <si>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</si>
  <si>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</si>
  <si>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</si>
  <si>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</si>
  <si>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</si>
  <si>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</si>
  <si>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</si>
  <si>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</si>
  <si>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</si>
  <si>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</si>
  <si>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</si>
  <si>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</si>
  <si>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</si>
  <si>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</si>
  <si>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</si>
  <si>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</si>
  <si>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</si>
  <si>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</si>
  <si>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</si>
  <si>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</si>
  <si>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</si>
  <si>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</si>
  <si>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</si>
  <si>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</si>
  <si>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</si>
  <si>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</si>
  <si>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</si>
  <si>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</si>
  <si>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</si>
  <si>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</si>
  <si>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</si>
  <si>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</si>
  <si>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</si>
  <si>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</si>
  <si>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</si>
  <si>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</si>
  <si>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</si>
  <si>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</si>
  <si>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</si>
  <si>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</si>
  <si>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</si>
  <si>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</si>
  <si>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</si>
  <si>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</si>
  <si>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</si>
  <si>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</si>
  <si>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</si>
  <si>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</si>
  <si>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</si>
  <si>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</si>
  <si>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</si>
  <si>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</si>
  <si>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</si>
  <si>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</si>
  <si>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</si>
  <si>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</si>
  <si>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</si>
  <si>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</si>
  <si>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</si>
  <si>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</si>
  <si>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</si>
  <si>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</si>
  <si>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</si>
  <si>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</si>
  <si>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</si>
  <si>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</si>
  <si>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</si>
  <si>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</si>
  <si>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</si>
  <si>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</si>
  <si>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</si>
  <si>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</si>
  <si>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</si>
  <si>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</si>
  <si>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</si>
  <si>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</si>
  <si>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</si>
  <si>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</si>
  <si>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</si>
  <si>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</si>
  <si>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</si>
  <si>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</si>
  <si>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</si>
  <si>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</si>
  <si>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</si>
  <si>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</si>
  <si>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</si>
  <si>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</si>
  <si>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</si>
  <si>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</si>
  <si>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</si>
  <si>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</si>
  <si>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</si>
  <si>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</si>
  <si>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</si>
  <si>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</si>
  <si>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</si>
  <si>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</si>
  <si>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</si>
  <si>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</si>
  <si>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</si>
  <si>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</si>
  <si>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</si>
  <si>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</si>
  <si>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</si>
  <si>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</si>
  <si>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</si>
  <si>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</si>
  <si>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</si>
  <si>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</si>
  <si>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</si>
  <si>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</si>
  <si>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</si>
  <si>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</si>
  <si>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</si>
  <si>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</si>
  <si>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</si>
  <si>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</si>
  <si>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</si>
  <si>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</si>
  <si>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</si>
  <si>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</si>
  <si>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</si>
  <si>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</si>
  <si>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</si>
  <si>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</si>
  <si>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</si>
  <si>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</si>
  <si>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</si>
  <si>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</si>
  <si>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</si>
  <si>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</si>
  <si>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</si>
  <si>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</si>
  <si>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</si>
  <si>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</si>
  <si>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</si>
  <si>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</si>
  <si>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</si>
  <si>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</si>
  <si>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</si>
  <si>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</si>
  <si>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</si>
  <si>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</si>
  <si>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</si>
  <si>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</si>
  <si>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</si>
  <si>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</si>
  <si>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</si>
  <si>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</si>
  <si>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</si>
  <si>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</si>
  <si>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</si>
  <si>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</si>
  <si>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</si>
  <si>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</si>
  <si>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</si>
  <si>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</si>
  <si>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</si>
  <si>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</si>
  <si>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</si>
  <si>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</si>
  <si>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</si>
  <si>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</si>
  <si>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</si>
  <si>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</si>
  <si>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</si>
  <si>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</si>
  <si>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</si>
  <si>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</si>
  <si>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</si>
  <si>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</si>
  <si>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</si>
  <si>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</si>
  <si>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</si>
  <si>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</si>
  <si>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</si>
  <si>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</si>
  <si>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</si>
  <si>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</si>
  <si>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</si>
  <si>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</si>
  <si>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</si>
  <si>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</si>
  <si>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</si>
  <si>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</si>
  <si>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</si>
  <si>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</si>
  <si>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</si>
  <si>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</si>
  <si>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</si>
  <si>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</si>
  <si>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</si>
  <si>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</si>
  <si>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</si>
  <si>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</si>
  <si>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</si>
  <si>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</si>
  <si>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</si>
  <si>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</si>
  <si>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</si>
  <si>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</si>
  <si>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</si>
  <si>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</si>
  <si>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</si>
  <si>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</si>
  <si>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</si>
  <si>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</si>
  <si>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</si>
  <si>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</si>
  <si>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</si>
  <si>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</si>
  <si>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</si>
  <si>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</si>
  <si>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</si>
  <si>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</si>
  <si>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</si>
  <si>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</si>
  <si>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</si>
  <si>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</si>
  <si>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</si>
  <si>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</si>
  <si>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</si>
  <si>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</si>
  <si>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</si>
  <si>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</si>
  <si>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</si>
  <si>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</si>
  <si>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</si>
  <si>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</si>
  <si>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</si>
  <si>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</si>
  <si>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</si>
  <si>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</si>
  <si>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</si>
  <si>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</si>
  <si>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</si>
  <si>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</si>
  <si>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</si>
  <si>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</si>
  <si>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</si>
  <si>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</si>
  <si>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</si>
  <si>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</si>
  <si>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</si>
  <si>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</si>
  <si>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</si>
  <si>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</si>
  <si>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</si>
  <si>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</si>
  <si>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</si>
  <si>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</si>
  <si>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</si>
  <si>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</si>
  <si>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</si>
  <si>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</si>
  <si>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</si>
  <si>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</si>
  <si>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</si>
  <si>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</si>
  <si>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</si>
  <si>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</si>
  <si>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</si>
  <si>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</si>
  <si>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</si>
  <si>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</si>
  <si>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</si>
  <si>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</si>
  <si>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</si>
  <si>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</si>
  <si>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</si>
  <si>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</si>
  <si>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</si>
  <si>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</si>
  <si>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</si>
  <si>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</si>
  <si>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</si>
  <si>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</si>
  <si>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</si>
  <si>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</si>
  <si>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</si>
  <si>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</si>
  <si>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</si>
  <si>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</si>
  <si>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</si>
  <si>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</si>
  <si>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</si>
  <si>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</si>
  <si>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</si>
  <si>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</si>
  <si>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</si>
  <si>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</si>
  <si>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</si>
  <si>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</si>
  <si>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</si>
  <si>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</si>
  <si>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</si>
  <si>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</si>
  <si>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</si>
  <si>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</si>
  <si>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</si>
  <si>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</si>
  <si>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</si>
  <si>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</si>
  <si>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</si>
  <si>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</si>
  <si>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</si>
  <si>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</si>
  <si>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</si>
  <si>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</si>
  <si>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</si>
  <si>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</si>
  <si>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</si>
  <si>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</si>
  <si>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</si>
  <si>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</si>
  <si>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</si>
  <si>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</si>
  <si>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</si>
  <si>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</si>
  <si>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</si>
  <si>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</si>
  <si>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</si>
  <si>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</si>
  <si>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</si>
  <si>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</si>
  <si>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</si>
  <si>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</si>
  <si>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</si>
  <si>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</si>
  <si>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</si>
  <si>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</si>
  <si>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</si>
  <si>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</si>
  <si>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</si>
  <si>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</si>
  <si>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</si>
  <si>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</si>
  <si>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</si>
  <si>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</si>
  <si>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</si>
  <si>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</si>
  <si>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</si>
  <si>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</si>
  <si>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</si>
  <si>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</si>
  <si>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</si>
  <si>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</si>
  <si>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</si>
  <si>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</si>
  <si>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</si>
  <si>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</si>
  <si>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</si>
  <si>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</si>
  <si>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</si>
  <si>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</si>
  <si>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</si>
  <si>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</si>
  <si>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</si>
  <si>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</si>
  <si>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</si>
  <si>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</si>
  <si>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</si>
  <si>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</si>
  <si>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</si>
  <si>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</si>
  <si>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</si>
  <si>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</si>
  <si>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</si>
  <si>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</si>
  <si>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</si>
  <si>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</si>
  <si>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</si>
  <si>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</si>
  <si>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</si>
  <si>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</si>
  <si>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</si>
  <si>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</si>
  <si>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</si>
  <si>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</si>
  <si>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</si>
  <si>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</si>
  <si>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</si>
  <si>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</si>
  <si>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</si>
  <si>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</si>
  <si>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</si>
  <si>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</si>
  <si>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</si>
  <si>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</si>
  <si>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</si>
  <si>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</si>
  <si>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</si>
  <si>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</si>
  <si>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</si>
  <si>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</si>
  <si>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</si>
  <si>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</si>
  <si>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</si>
  <si>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</si>
  <si>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</si>
  <si>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</si>
  <si>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</si>
  <si>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</si>
  <si>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</si>
  <si>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</si>
  <si>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</si>
  <si>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</si>
  <si>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</si>
  <si>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</si>
  <si>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</si>
  <si>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</si>
  <si>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</si>
  <si>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</si>
  <si>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</si>
  <si>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</si>
  <si>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</si>
  <si>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</si>
  <si>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</si>
  <si>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</si>
  <si>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</si>
  <si>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</si>
  <si>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</si>
  <si>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</si>
  <si>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</si>
  <si>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</si>
  <si>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</si>
  <si>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</si>
  <si>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</si>
  <si>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</si>
  <si>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</si>
  <si>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</si>
  <si>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</si>
  <si>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</si>
  <si>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</si>
  <si>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</si>
  <si>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</si>
  <si>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</si>
  <si>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</si>
  <si>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</si>
  <si>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</si>
  <si>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</si>
  <si>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</si>
  <si>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</si>
  <si>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</si>
  <si>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</si>
  <si>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</si>
  <si>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</si>
  <si>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</si>
  <si>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</si>
  <si>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</si>
  <si>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</si>
  <si>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</si>
  <si>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</si>
  <si>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</si>
  <si>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</si>
  <si>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</si>
  <si>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</si>
  <si>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</si>
  <si>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</si>
  <si>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</si>
  <si>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</si>
  <si>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</si>
  <si>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</si>
  <si>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</si>
  <si>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</si>
  <si>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</si>
  <si>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</si>
  <si>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</si>
  <si>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</si>
  <si>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</si>
  <si>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</si>
  <si>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</si>
  <si>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</si>
  <si>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</si>
  <si>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</si>
  <si>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</si>
  <si>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</si>
  <si>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</si>
  <si>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</si>
  <si>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</si>
  <si>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</si>
  <si>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</si>
  <si>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</si>
  <si>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</si>
  <si>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</si>
  <si>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</si>
  <si>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</si>
  <si>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</si>
  <si>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</si>
  <si>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</si>
  <si>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</si>
  <si>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</si>
  <si>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</si>
  <si>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</si>
  <si>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</si>
  <si>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</si>
  <si>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</si>
  <si>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</si>
  <si>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</si>
  <si>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</si>
  <si>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</si>
  <si>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</si>
  <si>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</si>
  <si>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</si>
  <si>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</si>
  <si>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</si>
  <si>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</si>
  <si>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</si>
  <si>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</si>
  <si>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</si>
  <si>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</si>
  <si>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</si>
  <si>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</si>
  <si>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</si>
  <si>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</si>
  <si>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</si>
  <si>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</si>
  <si>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</si>
  <si>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</si>
  <si>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</si>
  <si>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</si>
  <si>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</si>
  <si>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</si>
  <si>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</si>
  <si>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</si>
  <si>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</si>
  <si>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</si>
  <si>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</si>
  <si>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</si>
  <si>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</si>
  <si>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</si>
  <si>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</si>
  <si>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</si>
  <si>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</si>
  <si>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</si>
  <si>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</si>
  <si>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</si>
  <si>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</si>
  <si>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</si>
  <si>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</si>
  <si>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</si>
  <si>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</si>
  <si>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</si>
  <si>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</si>
  <si>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</si>
  <si>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</si>
  <si>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</si>
  <si>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</si>
  <si>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</si>
  <si>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</si>
  <si>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</si>
  <si>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</si>
  <si>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</si>
  <si>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</si>
  <si>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</si>
  <si>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</si>
  <si>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</si>
  <si>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</si>
  <si>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</si>
  <si>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</si>
  <si>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</si>
  <si>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</si>
  <si>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</si>
  <si>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</si>
  <si>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</si>
  <si>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</si>
  <si>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</si>
  <si>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</si>
  <si>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</si>
  <si>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</si>
  <si>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</si>
  <si>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</si>
  <si>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</si>
  <si>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</si>
  <si>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</si>
  <si>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</si>
  <si>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</si>
  <si>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</si>
  <si>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</si>
  <si>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</si>
  <si>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</si>
  <si>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</si>
  <si>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</si>
  <si>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</si>
  <si>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</si>
  <si>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</si>
  <si>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</si>
  <si>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</si>
  <si>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</si>
  <si>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</si>
  <si>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</si>
  <si>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</si>
  <si>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</si>
  <si>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</si>
  <si>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</si>
  <si>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</si>
  <si>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</si>
  <si>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</si>
  <si>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</si>
  <si>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</si>
  <si>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</si>
  <si>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</si>
  <si>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</si>
  <si>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</si>
  <si>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</si>
  <si>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</si>
  <si>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</si>
  <si>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</si>
  <si>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</si>
  <si>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</si>
  <si>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</si>
  <si>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</si>
  <si>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</si>
  <si>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</si>
  <si>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</si>
  <si>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</si>
  <si>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</si>
  <si>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</si>
  <si>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</si>
  <si>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</si>
  <si>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</si>
  <si>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</si>
  <si>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</si>
  <si>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</si>
  <si>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</si>
  <si>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</si>
  <si>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</si>
  <si>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</si>
  <si>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</si>
  <si>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</si>
  <si>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</si>
  <si>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</si>
  <si>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</si>
  <si>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</si>
  <si>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</si>
  <si>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</si>
  <si>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</si>
  <si>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</si>
  <si>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</si>
  <si>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</si>
  <si>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</si>
  <si>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</si>
  <si>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</si>
  <si>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</si>
  <si>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</si>
  <si>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</si>
  <si>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</si>
  <si>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</si>
  <si>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</si>
  <si>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</si>
  <si>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</si>
  <si>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</si>
  <si>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</si>
  <si>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</si>
  <si>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</si>
  <si>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</si>
  <si>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</si>
  <si>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</si>
  <si>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</si>
  <si>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</si>
  <si>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</si>
  <si>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</si>
  <si>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</si>
  <si>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</si>
  <si>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</si>
  <si>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</si>
  <si>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</si>
  <si>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</si>
  <si>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</si>
  <si>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</si>
  <si>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</si>
  <si>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</si>
  <si>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</si>
  <si>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</si>
  <si>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</si>
  <si>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</si>
  <si>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</si>
  <si>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</si>
  <si>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</si>
  <si>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</si>
  <si>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</si>
  <si>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</si>
  <si>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</si>
  <si>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</si>
  <si>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</si>
  <si>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</si>
  <si>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</si>
  <si>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</si>
  <si>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</si>
  <si>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</si>
  <si>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</si>
  <si>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</si>
  <si>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</si>
  <si>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</si>
  <si>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</si>
  <si>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</si>
  <si>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</si>
  <si>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</si>
  <si>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</si>
  <si>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</si>
  <si>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</si>
  <si>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</si>
  <si>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</si>
  <si>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</si>
  <si>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</si>
  <si>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</si>
  <si>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</si>
  <si>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</si>
  <si>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</si>
  <si>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</si>
  <si>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</si>
  <si>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</si>
  <si>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</si>
  <si>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</si>
  <si>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</si>
  <si>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</si>
  <si>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</si>
  <si>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</si>
  <si>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</si>
  <si>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</si>
  <si>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</si>
  <si>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</si>
  <si>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</si>
  <si>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</si>
  <si>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</si>
  <si>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</si>
  <si>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</si>
  <si>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</si>
  <si>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</si>
  <si>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</si>
  <si>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</si>
  <si>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</si>
  <si>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</si>
  <si>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</si>
  <si>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</si>
  <si>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</si>
  <si>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</si>
  <si>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</si>
  <si>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</si>
  <si>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</si>
  <si>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</si>
  <si>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</si>
  <si>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</si>
  <si>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</si>
  <si>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</si>
  <si>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</si>
  <si>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</si>
  <si>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</si>
  <si>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</si>
  <si>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</si>
  <si>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</si>
  <si>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</si>
  <si>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</si>
  <si>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</si>
  <si>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</si>
  <si>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</si>
  <si>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</si>
  <si>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</si>
  <si>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</si>
  <si>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</si>
  <si>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</si>
  <si>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</si>
  <si>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</si>
  <si>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</si>
  <si>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</si>
  <si>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</si>
  <si>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</si>
  <si>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</si>
  <si>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</si>
  <si>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</si>
  <si>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</si>
  <si>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</si>
  <si>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</si>
  <si>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</si>
  <si>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</si>
  <si>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</si>
  <si>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</si>
  <si>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</si>
  <si>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</si>
  <si>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</si>
  <si>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</si>
  <si>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</si>
  <si>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</si>
  <si>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</si>
  <si>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</si>
  <si>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</si>
  <si>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</si>
  <si>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</si>
  <si>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</si>
  <si>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</si>
  <si>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</si>
  <si>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</si>
  <si>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</si>
  <si>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</si>
  <si>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</si>
  <si>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</si>
  <si>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</si>
  <si>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</si>
  <si>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</si>
  <si>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</si>
  <si>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</si>
  <si>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</si>
  <si>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</si>
  <si>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</si>
  <si>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</si>
  <si>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</si>
  <si>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</si>
  <si>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</si>
  <si>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</si>
  <si>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</si>
  <si>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</si>
  <si>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</si>
  <si>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</si>
  <si>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</si>
  <si>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</si>
  <si>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</si>
  <si>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</si>
  <si>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</si>
  <si>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</si>
  <si>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</si>
  <si>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</si>
  <si>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</si>
  <si>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</si>
  <si>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</si>
  <si>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</si>
  <si>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</si>
  <si>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</si>
  <si>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</si>
  <si>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</si>
  <si>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</si>
  <si>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</si>
  <si>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</si>
  <si>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</si>
  <si>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</si>
  <si>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</si>
  <si>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</si>
  <si>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</si>
  <si>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</si>
  <si>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</si>
  <si>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</si>
  <si>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</si>
  <si>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</si>
  <si>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</si>
  <si>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</si>
  <si>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</si>
  <si>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</si>
  <si>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</si>
  <si>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</si>
  <si>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</si>
  <si>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</si>
  <si>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</si>
  <si>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</si>
  <si>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</si>
  <si>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</si>
  <si>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</si>
  <si>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</si>
  <si>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</si>
  <si>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</si>
  <si>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</si>
  <si>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</si>
  <si>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</si>
  <si>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</si>
  <si>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</si>
  <si>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</si>
  <si>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</si>
  <si>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</si>
  <si>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</si>
  <si>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</si>
  <si>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</si>
  <si>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</si>
  <si>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</si>
  <si>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</si>
  <si>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</si>
  <si>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</si>
  <si>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</si>
  <si>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</si>
  <si>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</si>
  <si>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</si>
  <si>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</si>
  <si>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</si>
  <si>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</si>
  <si>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</si>
  <si>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</si>
  <si>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</si>
  <si>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</si>
  <si>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</si>
  <si>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</si>
  <si>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</si>
  <si>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</si>
  <si>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</si>
  <si>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</si>
  <si>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</si>
  <si>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</si>
  <si>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</si>
  <si>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</si>
  <si>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</si>
  <si>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</si>
  <si>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</si>
  <si>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</si>
  <si>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</si>
  <si>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</si>
  <si>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</si>
  <si>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</si>
  <si>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</si>
  <si>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</si>
  <si>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</si>
  <si>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</si>
  <si>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</si>
  <si>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</si>
  <si>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</si>
  <si>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</si>
  <si>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</si>
  <si>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</si>
  <si>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</si>
  <si>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</si>
  <si>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</si>
  <si>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</si>
  <si>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</si>
  <si>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</si>
  <si>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</si>
  <si>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</si>
  <si>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</si>
  <si>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</si>
  <si>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</si>
  <si>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</si>
  <si>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</si>
  <si>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</si>
  <si>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</si>
  <si>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</si>
  <si>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</si>
  <si>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</si>
  <si>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</si>
  <si>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</si>
  <si>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</si>
  <si>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</si>
  <si>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</si>
  <si>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</si>
  <si>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</si>
  <si>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</si>
  <si>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</si>
  <si>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</si>
  <si>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</si>
  <si>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</si>
  <si>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</si>
  <si>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</si>
  <si>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</si>
  <si>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</si>
  <si>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</si>
  <si>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</si>
  <si>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</si>
  <si>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</si>
  <si>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</si>
  <si>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</si>
  <si>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</si>
  <si>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</si>
  <si>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</si>
  <si>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</si>
  <si>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</si>
  <si>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</si>
  <si>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</si>
  <si>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</si>
  <si>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</si>
  <si>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</si>
  <si>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</si>
  <si>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</si>
  <si>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</si>
  <si>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</si>
  <si>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</si>
  <si>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</si>
  <si>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</si>
  <si>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</si>
  <si>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</si>
  <si>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</si>
  <si>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</si>
  <si>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</si>
  <si>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</si>
  <si>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</si>
  <si>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</si>
  <si>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</si>
  <si>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</si>
  <si>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</si>
  <si>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</si>
  <si>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</si>
  <si>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</si>
  <si>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</si>
  <si>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</si>
  <si>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</si>
  <si>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</si>
  <si>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</si>
  <si>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</si>
  <si>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</si>
  <si>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</si>
  <si>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</si>
  <si>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</si>
  <si>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</si>
  <si>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</si>
  <si>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</si>
  <si>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</si>
  <si>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</si>
  <si>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</si>
  <si>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</si>
  <si>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</si>
  <si>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</si>
  <si>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</si>
  <si>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</si>
  <si>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</si>
  <si>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</si>
  <si>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</si>
  <si>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</si>
  <si>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</si>
  <si>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</si>
  <si>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</si>
  <si>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</si>
  <si>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</si>
  <si>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</si>
  <si>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</si>
  <si>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</si>
  <si>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</si>
  <si>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</si>
  <si>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</si>
  <si>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</si>
  <si>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</si>
  <si>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</si>
  <si>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</si>
  <si>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</si>
  <si>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</si>
  <si>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</si>
  <si>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</si>
  <si>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</si>
  <si>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</si>
  <si>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</si>
  <si>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</si>
  <si>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</si>
  <si>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</si>
  <si>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</si>
  <si>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</si>
  <si>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</si>
  <si>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</si>
  <si>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</si>
  <si>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</si>
  <si>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</si>
  <si>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</si>
  <si>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</si>
  <si>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</si>
  <si>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</si>
  <si>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</si>
  <si>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</si>
  <si>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</si>
  <si>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</si>
  <si>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</si>
  <si>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</si>
  <si>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</si>
  <si>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</si>
  <si>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</si>
  <si>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</si>
  <si>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</si>
  <si>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</si>
  <si>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</si>
  <si>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</si>
  <si>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</si>
  <si>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</si>
  <si>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</si>
  <si>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</si>
  <si>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</si>
  <si>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</si>
  <si>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</si>
  <si>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</si>
  <si>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</si>
  <si>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</si>
  <si>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</si>
  <si>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</si>
  <si>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</si>
  <si>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</si>
  <si>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</si>
  <si>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</si>
  <si>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</si>
  <si>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</si>
  <si>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</si>
  <si>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</si>
  <si>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</si>
  <si>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</si>
  <si>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</si>
  <si>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</si>
  <si>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</si>
  <si>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</si>
  <si>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</si>
  <si>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</si>
  <si>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</si>
  <si>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</si>
  <si>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</si>
  <si>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</si>
  <si>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</si>
  <si>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</si>
  <si>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</si>
  <si>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</si>
  <si>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</si>
  <si>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</si>
  <si>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</si>
  <si>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</si>
  <si>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</si>
  <si>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</si>
  <si>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</si>
  <si>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</si>
  <si>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</si>
  <si>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</si>
  <si>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</si>
  <si>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</si>
  <si>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</si>
  <si>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</si>
  <si>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</si>
  <si>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</si>
  <si>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</si>
  <si>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</si>
  <si>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</si>
  <si>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</si>
  <si>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</si>
  <si>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</si>
  <si>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</si>
  <si>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</si>
  <si>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</si>
  <si>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</si>
  <si>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</si>
  <si>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</si>
  <si>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</si>
  <si>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</si>
  <si>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</si>
  <si>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</si>
  <si>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</si>
  <si>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</si>
  <si>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</si>
  <si>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</si>
  <si>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</si>
  <si>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</si>
  <si>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</si>
  <si>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</si>
  <si>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</si>
  <si>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</si>
  <si>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</si>
  <si>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</si>
  <si>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</si>
  <si>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</si>
  <si>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</si>
  <si>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</si>
  <si>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</si>
  <si>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</si>
  <si>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</si>
  <si>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</si>
  <si>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</si>
  <si>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</si>
  <si>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</si>
  <si>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</si>
  <si>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</si>
  <si>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</si>
  <si>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</si>
  <si>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</si>
  <si>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</si>
  <si>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</si>
  <si>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</si>
  <si>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</si>
  <si>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</si>
  <si>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</si>
  <si>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</si>
  <si>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</si>
  <si>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</si>
  <si>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</si>
  <si>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</si>
  <si>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</si>
  <si>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</si>
  <si>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</si>
  <si>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</si>
  <si>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</si>
  <si>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</si>
  <si>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</si>
  <si>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</si>
  <si>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</si>
  <si>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</si>
  <si>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</si>
  <si>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</si>
  <si>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</si>
  <si>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</si>
  <si>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</si>
  <si>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</si>
  <si>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</si>
  <si>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</si>
  <si>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</si>
  <si>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</si>
  <si>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</si>
  <si>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</si>
  <si>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</si>
  <si>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</si>
  <si>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</si>
  <si>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</si>
  <si>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</si>
  <si>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</si>
  <si>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</si>
  <si>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</si>
  <si>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</si>
  <si>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</si>
  <si>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</si>
  <si>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</si>
  <si>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</si>
  <si>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</si>
  <si>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</si>
  <si>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</si>
  <si>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</si>
  <si>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</si>
  <si>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</si>
  <si>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</si>
  <si>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</si>
  <si>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</si>
  <si>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</si>
  <si>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</si>
  <si>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</si>
  <si>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</si>
  <si>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</si>
  <si>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</si>
  <si>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</si>
  <si>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</si>
  <si>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</si>
  <si>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</si>
  <si>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</si>
  <si>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</si>
  <si>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</si>
  <si>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</si>
  <si>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</si>
  <si>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</si>
  <si>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</si>
  <si>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</si>
  <si>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</si>
  <si>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</si>
  <si>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</si>
  <si>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</si>
  <si>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</si>
  <si>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</si>
  <si>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</si>
  <si>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</si>
  <si>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</si>
  <si>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</si>
  <si>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</si>
  <si>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</si>
  <si>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</si>
  <si>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</si>
  <si>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</si>
  <si>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</si>
  <si>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</si>
  <si>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</si>
  <si>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</si>
  <si>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</si>
  <si>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</si>
  <si>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</si>
  <si>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</si>
  <si>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</si>
  <si>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</si>
  <si>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</si>
  <si>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</si>
  <si>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</si>
  <si>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</si>
  <si>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</si>
  <si>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</si>
  <si>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</si>
  <si>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</si>
  <si>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</si>
  <si>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</si>
  <si>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</si>
  <si>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</si>
  <si>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</si>
  <si>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</si>
  <si>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</si>
  <si>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</si>
  <si>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</si>
  <si>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</si>
  <si>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</si>
  <si>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</si>
  <si>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</si>
  <si>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</si>
  <si>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</si>
  <si>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</si>
  <si>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</si>
  <si>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</si>
  <si>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</si>
  <si>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</si>
  <si>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</si>
  <si>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</si>
  <si>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</si>
  <si>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</si>
  <si>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</si>
  <si>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</si>
  <si>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</si>
  <si>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</si>
  <si>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</si>
  <si>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</si>
  <si>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</si>
  <si>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</si>
  <si>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</si>
  <si>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</si>
  <si>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</si>
  <si>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</si>
  <si>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</si>
  <si>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</si>
  <si>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</si>
  <si>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</si>
  <si>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</si>
  <si>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</si>
  <si>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</si>
  <si>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</si>
  <si>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</si>
  <si>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</si>
  <si>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</si>
  <si>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</si>
  <si>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</si>
  <si>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</si>
  <si>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</si>
  <si>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</si>
  <si>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</si>
  <si>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</si>
  <si>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</si>
  <si>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</si>
  <si>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</si>
  <si>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</si>
  <si>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</si>
  <si>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</si>
  <si>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</si>
  <si>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</si>
  <si>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</si>
  <si>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</si>
  <si>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</si>
  <si>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</si>
  <si>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</si>
  <si>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</si>
  <si>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</si>
  <si>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</si>
  <si>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</si>
  <si>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</si>
  <si>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</si>
  <si>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</si>
  <si>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</si>
  <si>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</si>
  <si>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</si>
  <si>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</si>
  <si>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</si>
  <si>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</si>
  <si>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</si>
  <si>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</si>
  <si>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</si>
  <si>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</si>
  <si>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</si>
  <si>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</si>
  <si>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</si>
  <si>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</si>
  <si>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</si>
  <si>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</si>
  <si>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</si>
  <si>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</si>
  <si>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</si>
  <si>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</si>
  <si>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</si>
  <si>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</si>
  <si>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</si>
  <si>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</si>
  <si>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</si>
  <si>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</si>
  <si>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</si>
  <si>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</si>
  <si>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</si>
  <si>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</si>
  <si>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</si>
  <si>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</si>
  <si>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</si>
  <si>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</si>
  <si>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</si>
  <si>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</si>
  <si>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</si>
  <si>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</si>
  <si>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</si>
  <si>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</si>
  <si>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</si>
  <si>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</si>
  <si>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</si>
  <si>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</si>
  <si>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</si>
  <si>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</si>
  <si>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</si>
  <si>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</si>
  <si>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</si>
  <si>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</si>
  <si>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</si>
  <si>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</si>
  <si>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</si>
  <si>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</si>
  <si>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</si>
  <si>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</si>
  <si>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</si>
  <si>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</si>
  <si>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</si>
  <si>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</si>
  <si>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</si>
  <si>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</si>
  <si>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</si>
  <si>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</si>
  <si>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</si>
  <si>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</si>
  <si>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</si>
  <si>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</si>
  <si>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</si>
  <si>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</si>
  <si>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</si>
  <si>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</si>
  <si>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</si>
  <si>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</si>
  <si>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</si>
  <si>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</si>
  <si>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</si>
  <si>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</si>
  <si>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</si>
  <si>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</si>
  <si>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</si>
  <si>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</si>
  <si>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</si>
  <si>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</si>
  <si>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</si>
  <si>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</si>
  <si>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</si>
  <si>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</si>
  <si>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</si>
  <si>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</si>
  <si>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</si>
  <si>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</si>
  <si>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</si>
  <si>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</si>
  <si>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</si>
  <si>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</si>
  <si>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</si>
  <si>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</si>
  <si>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</si>
  <si>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</si>
  <si>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</si>
  <si>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</si>
  <si>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</si>
  <si>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</si>
  <si>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</si>
  <si>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</si>
  <si>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</si>
  <si>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</si>
  <si>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</si>
  <si>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</si>
  <si>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</si>
  <si>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</si>
  <si>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</si>
  <si>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</si>
  <si>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</si>
  <si>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</si>
  <si>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</si>
  <si>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</si>
  <si>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</si>
  <si>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</si>
  <si>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</si>
  <si>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</si>
  <si>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</si>
  <si>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</si>
  <si>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</si>
  <si>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</si>
  <si>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</si>
  <si>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</si>
  <si>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</si>
  <si>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</si>
  <si>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</si>
  <si>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</si>
  <si>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</si>
  <si>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</si>
  <si>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</si>
  <si>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</si>
  <si>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</si>
  <si>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</si>
  <si>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</si>
  <si>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</si>
  <si>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</si>
  <si>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</si>
  <si>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</si>
  <si>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</si>
  <si>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</si>
  <si>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</si>
  <si>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</si>
  <si>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</si>
  <si>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</si>
  <si>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</si>
  <si>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</si>
  <si>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</si>
  <si>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</si>
  <si>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</si>
  <si>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</si>
  <si>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</si>
  <si>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</si>
  <si>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</si>
  <si>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</si>
  <si>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</si>
  <si>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</si>
  <si>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</si>
  <si>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</si>
  <si>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</si>
  <si>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</si>
  <si>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</si>
  <si>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</si>
  <si>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</si>
  <si>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</si>
  <si>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</si>
  <si>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</si>
  <si>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</si>
  <si>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</si>
  <si>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</si>
  <si>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</si>
  <si>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</si>
  <si>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</si>
  <si>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</si>
  <si>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</si>
  <si>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</si>
  <si>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</si>
  <si>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</si>
  <si>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</si>
  <si>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</si>
  <si>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</si>
  <si>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</si>
  <si>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</si>
  <si>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</si>
  <si>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</si>
  <si>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</si>
  <si>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</si>
  <si>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</si>
  <si>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</si>
  <si>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</si>
  <si>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</si>
  <si>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</si>
  <si>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</si>
  <si>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</si>
  <si>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</si>
  <si>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</si>
  <si>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</si>
  <si>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</si>
  <si>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</si>
  <si>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</si>
  <si>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</si>
  <si>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</si>
  <si>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</si>
  <si>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</si>
  <si>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</si>
  <si>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</si>
  <si>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</si>
  <si>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</si>
  <si>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</si>
  <si>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</si>
  <si>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</si>
  <si>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</si>
  <si>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</si>
  <si>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</si>
  <si>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</si>
  <si>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</si>
  <si>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</si>
  <si>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</si>
  <si>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</si>
  <si>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</si>
  <si>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</si>
  <si>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</si>
  <si>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</si>
  <si>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</si>
  <si>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</si>
  <si>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</si>
  <si>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</si>
  <si>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</si>
  <si>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</si>
  <si>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</si>
  <si>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</si>
  <si>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</si>
  <si>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</si>
  <si>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</si>
  <si>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</si>
  <si>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</si>
  <si>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</si>
  <si>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</si>
  <si>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</si>
  <si>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</si>
  <si>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</si>
  <si>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</si>
  <si>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</si>
  <si>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</si>
  <si>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</si>
  <si>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</si>
  <si>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</si>
  <si>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</si>
  <si>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</si>
  <si>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</si>
  <si>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</si>
  <si>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</si>
  <si>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</si>
  <si>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</si>
  <si>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</si>
  <si>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</si>
  <si>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</si>
  <si>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</si>
  <si>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</si>
  <si>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</si>
  <si>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</si>
  <si>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</si>
  <si>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</si>
  <si>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</si>
  <si>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</si>
  <si>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</si>
  <si>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</si>
  <si>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</si>
  <si>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</si>
  <si>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</si>
  <si>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</si>
  <si>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</si>
  <si>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</si>
  <si>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</si>
  <si>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</si>
  <si>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</si>
  <si>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</si>
  <si>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</si>
  <si>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</si>
  <si>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</si>
  <si>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</si>
  <si>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</si>
  <si>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</si>
  <si>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</si>
  <si>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</si>
  <si>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</si>
  <si>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</si>
  <si>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</si>
  <si>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</si>
  <si>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</si>
  <si>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</si>
  <si>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</si>
  <si>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</si>
  <si>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</si>
  <si>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</si>
  <si>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</si>
  <si>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</si>
  <si>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</si>
  <si>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</si>
  <si>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</si>
  <si>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</si>
  <si>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</si>
  <si>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</si>
  <si>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</si>
  <si>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</si>
  <si>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</si>
  <si>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</si>
  <si>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</si>
  <si>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</si>
  <si>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</si>
  <si>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</si>
  <si>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</si>
  <si>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</si>
  <si>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</si>
  <si>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</si>
  <si>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</si>
  <si>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</si>
  <si>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</si>
  <si>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</si>
  <si>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</si>
  <si>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</si>
  <si>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</si>
  <si>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</si>
  <si>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</si>
  <si>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</si>
  <si>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</si>
  <si>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</si>
  <si>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</si>
  <si>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</si>
  <si>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</si>
  <si>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</si>
  <si>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</si>
  <si>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</si>
  <si>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</si>
  <si>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</si>
  <si>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</si>
  <si>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</si>
  <si>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</si>
  <si>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</si>
  <si>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</si>
  <si>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</si>
  <si>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</si>
  <si>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</si>
  <si>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</si>
  <si>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</si>
  <si>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</si>
  <si>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</si>
  <si>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</si>
  <si>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</si>
  <si>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</si>
  <si>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</si>
  <si>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</si>
  <si>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</si>
  <si>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</si>
  <si>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</si>
  <si>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</si>
  <si>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</si>
  <si>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</si>
  <si>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</si>
  <si>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</si>
  <si>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</si>
  <si>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</si>
  <si>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</si>
  <si>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</si>
  <si>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</si>
  <si>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</si>
  <si>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</si>
  <si>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</si>
  <si>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</si>
  <si>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</si>
  <si>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</si>
  <si>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</si>
  <si>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</si>
  <si>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</si>
  <si>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</si>
  <si>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</si>
  <si>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</si>
  <si>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</si>
  <si>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</si>
  <si>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</si>
  <si>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</si>
  <si>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</si>
  <si>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</si>
  <si>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</si>
  <si>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</si>
  <si>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</si>
  <si>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</si>
  <si>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</si>
  <si>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</si>
  <si>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</si>
  <si>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</si>
  <si>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</si>
  <si>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</si>
  <si>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</si>
  <si>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</si>
  <si>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</si>
  <si>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</si>
  <si>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</si>
  <si>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</si>
  <si>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</si>
  <si>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</si>
  <si>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</si>
  <si>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</si>
  <si>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</si>
  <si>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</si>
  <si>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</si>
  <si>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</si>
  <si>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</si>
  <si>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</si>
  <si>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</si>
  <si>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</si>
  <si>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</si>
  <si>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</si>
  <si>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</si>
  <si>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</si>
  <si>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</si>
  <si>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</si>
  <si>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</si>
  <si>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</si>
  <si>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</si>
  <si>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</si>
  <si>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</si>
  <si>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</si>
  <si>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</si>
  <si>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</si>
  <si>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</si>
  <si>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</si>
  <si>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</si>
  <si>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</si>
  <si>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</si>
  <si>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</si>
  <si>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</si>
  <si>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</si>
  <si>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</si>
  <si>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</si>
  <si>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</si>
  <si>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</si>
  <si>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</si>
  <si>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</si>
  <si>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</si>
  <si>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</si>
  <si>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</si>
  <si>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</si>
  <si>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</si>
  <si>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</si>
  <si>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</si>
  <si>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</si>
  <si>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</si>
  <si>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</si>
  <si>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</si>
  <si>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</si>
  <si>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</si>
  <si>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</si>
  <si>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</si>
  <si>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</si>
  <si>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</si>
  <si>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</si>
  <si>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</si>
  <si>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</si>
  <si>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</si>
  <si>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</si>
  <si>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</si>
  <si>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</si>
  <si>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</si>
  <si>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</si>
  <si>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</si>
  <si>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</si>
  <si>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</si>
  <si>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</si>
  <si>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</si>
  <si>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</si>
  <si>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</si>
  <si>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</si>
  <si>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</si>
  <si>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</si>
  <si>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</si>
  <si>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</si>
  <si>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</si>
  <si>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</si>
  <si>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</si>
  <si>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</si>
  <si>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</si>
  <si>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</si>
  <si>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</si>
  <si>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</si>
  <si>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</si>
  <si>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</si>
  <si>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</si>
  <si>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</si>
  <si>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</si>
  <si>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</si>
  <si>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</si>
  <si>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</si>
  <si>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</si>
  <si>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</si>
  <si>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</si>
  <si>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</si>
  <si>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</si>
  <si>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</si>
  <si>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</si>
  <si>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</si>
  <si>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</si>
  <si>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</si>
  <si>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</si>
  <si>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</si>
  <si>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</si>
  <si>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</si>
  <si>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</si>
  <si>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</si>
  <si>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</si>
  <si>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</si>
  <si>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</si>
  <si>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</si>
  <si>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</si>
  <si>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</si>
  <si>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</si>
  <si>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</si>
  <si>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</si>
  <si>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</si>
  <si>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</si>
  <si>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</si>
  <si>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</si>
  <si>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</si>
  <si>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</si>
  <si>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</si>
  <si>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</si>
  <si>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</si>
  <si>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</si>
  <si>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</si>
  <si>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</si>
  <si>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</si>
  <si>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</si>
  <si>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</si>
  <si>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</si>
  <si>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</si>
  <si>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</si>
  <si>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</si>
  <si>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</si>
  <si>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</si>
  <si>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</si>
  <si>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</si>
  <si>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</si>
  <si>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</si>
  <si>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</si>
  <si>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</si>
  <si>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</si>
  <si>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</si>
  <si>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</si>
  <si>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</si>
  <si>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</si>
  <si>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</si>
  <si>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</si>
  <si>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</si>
  <si>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</si>
  <si>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</si>
  <si>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</si>
  <si>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</si>
  <si>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</si>
  <si>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</si>
  <si>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</si>
  <si>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</si>
  <si>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</si>
  <si>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</si>
  <si>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</si>
  <si>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</si>
  <si>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</si>
  <si>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</si>
  <si>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</si>
  <si>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</si>
  <si>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</si>
  <si>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</si>
  <si>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</si>
  <si>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</si>
  <si>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</si>
  <si>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</si>
  <si>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</si>
  <si>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</si>
  <si>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</si>
  <si>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</si>
  <si>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</si>
  <si>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</si>
  <si>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</si>
  <si>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</si>
  <si>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</si>
  <si>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</si>
  <si>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</si>
  <si>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</si>
  <si>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</si>
  <si>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</si>
  <si>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</si>
  <si>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</si>
  <si>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</si>
  <si>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</si>
  <si>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</si>
  <si>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</si>
  <si>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</si>
  <si>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</si>
  <si>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</si>
  <si>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</si>
  <si>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</si>
  <si>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</si>
  <si>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</si>
  <si>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</si>
  <si>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</si>
  <si>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</si>
  <si>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</si>
  <si>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</si>
  <si>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</si>
  <si>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</si>
  <si>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</si>
  <si>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</si>
  <si>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</si>
  <si>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</si>
  <si>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</si>
  <si>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</si>
  <si>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</si>
  <si>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</si>
  <si>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</si>
  <si>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</si>
  <si>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</si>
  <si>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</si>
  <si>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</si>
  <si>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</si>
  <si>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</si>
  <si>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</si>
  <si>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</si>
  <si>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</si>
  <si>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</si>
  <si>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</si>
  <si>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</si>
  <si>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</si>
  <si>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</si>
  <si>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</si>
  <si>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</si>
  <si>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</si>
  <si>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</si>
  <si>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</si>
  <si>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</si>
  <si>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</si>
  <si>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</si>
  <si>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</si>
  <si>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</si>
  <si>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</si>
  <si>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</si>
  <si>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</si>
  <si>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</si>
  <si>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</si>
  <si>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</si>
  <si>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</si>
  <si>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</si>
  <si>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</si>
  <si>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</si>
  <si>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</si>
  <si>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</si>
  <si>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</si>
  <si>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</si>
  <si>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</si>
  <si>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</si>
  <si>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</si>
  <si>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</si>
  <si>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</si>
  <si>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</si>
  <si>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</si>
  <si>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</si>
  <si>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</si>
  <si>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</si>
  <si>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</si>
  <si>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</si>
  <si>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</si>
  <si>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</si>
  <si>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</si>
  <si>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</si>
  <si>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</si>
  <si>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</si>
  <si>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</si>
  <si>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</si>
  <si>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</si>
  <si>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</si>
  <si>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</si>
  <si>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</si>
  <si>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</si>
  <si>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</si>
  <si>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</si>
  <si>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</si>
  <si>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</si>
  <si>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</si>
  <si>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</si>
  <si>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</si>
  <si>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</si>
  <si>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</si>
  <si>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</si>
  <si>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</si>
  <si>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</si>
  <si>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</si>
  <si>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</si>
  <si>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</si>
  <si>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</si>
  <si>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</si>
  <si>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</si>
  <si>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</si>
  <si>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</si>
  <si>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</si>
  <si>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</si>
  <si>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</si>
  <si>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</si>
  <si>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</si>
  <si>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</si>
  <si>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</si>
  <si>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</si>
  <si>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</si>
  <si>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</si>
  <si>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</si>
  <si>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</si>
  <si>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</si>
  <si>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</si>
  <si>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</si>
  <si>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</si>
  <si>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</si>
  <si>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</si>
  <si>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</si>
  <si>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</si>
  <si>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</si>
  <si>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</si>
  <si>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</si>
  <si>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</si>
  <si>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</si>
  <si>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</si>
  <si>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</si>
  <si>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</si>
  <si>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</si>
  <si>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</si>
  <si>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</si>
  <si>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</si>
  <si>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</si>
  <si>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</si>
  <si>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</si>
  <si>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</si>
  <si>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</si>
  <si>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</si>
  <si>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</si>
  <si>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</si>
  <si>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</si>
  <si>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</si>
  <si>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</si>
  <si>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</si>
  <si>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</si>
  <si>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</si>
  <si>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</si>
  <si>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</si>
  <si>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</si>
  <si>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</si>
  <si>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</si>
  <si>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</si>
  <si>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</si>
  <si>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</si>
  <si>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</si>
  <si>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</si>
  <si>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</si>
  <si>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</si>
  <si>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</si>
  <si>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</si>
  <si>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</si>
  <si>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</si>
  <si>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</si>
  <si>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</si>
  <si>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</si>
  <si>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</si>
  <si>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</si>
  <si>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</si>
  <si>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</si>
  <si>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</si>
  <si>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</si>
  <si>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</si>
  <si>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</si>
  <si>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</si>
  <si>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</si>
  <si>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</si>
  <si>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</si>
  <si>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</si>
  <si>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</si>
  <si>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</si>
  <si>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</si>
  <si>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</si>
  <si>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</si>
  <si>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</si>
  <si>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</si>
  <si>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</si>
  <si>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</si>
  <si>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</si>
  <si>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</si>
  <si>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</si>
  <si>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</si>
  <si>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</si>
  <si>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</si>
  <si>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</si>
  <si>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</si>
  <si>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</si>
  <si>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</si>
  <si>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</si>
  <si>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</si>
  <si>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</si>
  <si>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</si>
  <si>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</si>
  <si>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</si>
  <si>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</si>
  <si>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</si>
  <si>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</si>
  <si>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</si>
  <si>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</si>
  <si>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</si>
  <si>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</si>
  <si>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</si>
  <si>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</si>
  <si>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</si>
  <si>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</si>
  <si>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</si>
  <si>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</si>
  <si>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</si>
  <si>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</si>
  <si>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</si>
  <si>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</si>
  <si>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</si>
  <si>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</si>
  <si>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</si>
  <si>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</si>
  <si>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</si>
  <si>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</si>
  <si>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</si>
  <si>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</si>
  <si>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</si>
  <si>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</si>
  <si>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</si>
  <si>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</si>
  <si>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</si>
  <si>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</si>
  <si>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</si>
  <si>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</si>
  <si>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</si>
  <si>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</si>
  <si>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</si>
  <si>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</si>
  <si>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</si>
  <si>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</si>
  <si>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</si>
  <si>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</si>
  <si>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</si>
  <si>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</si>
  <si>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</si>
  <si>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</si>
  <si>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</si>
  <si>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</si>
  <si>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</si>
  <si>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</si>
  <si>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</si>
  <si>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</si>
  <si>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</si>
  <si>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</si>
  <si>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</si>
  <si>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</si>
  <si>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</si>
  <si>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</si>
  <si>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</si>
  <si>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</si>
  <si>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</si>
  <si>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</si>
  <si>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</si>
  <si>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</si>
  <si>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</si>
  <si>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</si>
  <si>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</si>
  <si>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</si>
  <si>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</si>
  <si>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</si>
  <si>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</si>
  <si>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</si>
  <si>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</si>
  <si>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</si>
  <si>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</si>
  <si>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</si>
  <si>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</si>
  <si>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</si>
  <si>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</si>
  <si>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</si>
  <si>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</si>
  <si>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</si>
  <si>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</si>
  <si>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</si>
  <si>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</si>
  <si>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</si>
  <si>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</si>
  <si>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</si>
  <si>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</si>
  <si>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</si>
  <si>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</si>
  <si>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</si>
  <si>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</si>
  <si>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</si>
  <si>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</si>
  <si>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</si>
  <si>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</si>
  <si>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</si>
  <si>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</si>
  <si>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</si>
  <si>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</si>
  <si>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</si>
  <si>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</si>
  <si>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</si>
  <si>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</si>
  <si>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</si>
  <si>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</si>
  <si>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</si>
  <si>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</si>
  <si>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</si>
  <si>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</si>
  <si>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</si>
  <si>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</si>
  <si>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</si>
  <si>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</si>
  <si>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</si>
  <si>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</si>
  <si>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</si>
  <si>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</si>
  <si>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</si>
  <si>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</si>
  <si>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</si>
  <si>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</si>
  <si>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</si>
  <si>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</si>
  <si>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</si>
  <si>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</si>
  <si>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</si>
  <si>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</si>
  <si>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</si>
  <si>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</si>
  <si>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</si>
  <si>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</si>
  <si>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</si>
  <si>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</si>
  <si>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</si>
  <si>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</si>
  <si>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</si>
  <si>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</si>
  <si>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</si>
  <si>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</si>
  <si>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</si>
  <si>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</si>
  <si>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</si>
  <si>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</si>
  <si>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</si>
  <si>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</si>
  <si>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</si>
  <si>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</si>
  <si>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</si>
  <si>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</si>
  <si>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</si>
  <si>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</si>
  <si>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</si>
  <si>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</si>
  <si>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</si>
  <si>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</si>
  <si>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</si>
  <si>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</si>
  <si>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</si>
  <si>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</si>
  <si>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</si>
  <si>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</si>
  <si>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</si>
  <si>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</si>
  <si>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</si>
  <si>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</si>
  <si>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</si>
  <si>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</si>
  <si>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</si>
  <si>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</si>
  <si>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</si>
  <si>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</si>
  <si>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</si>
  <si>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</si>
  <si>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</si>
  <si>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</si>
  <si>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</si>
  <si>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</si>
  <si>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</si>
  <si>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</si>
  <si>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</si>
  <si>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</si>
  <si>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</si>
  <si>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</si>
  <si>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</si>
  <si>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</si>
  <si>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</si>
  <si>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</si>
  <si>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</si>
  <si>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</si>
  <si>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</si>
  <si>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</si>
  <si>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</si>
  <si>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</si>
  <si>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</si>
  <si>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</si>
  <si>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</si>
  <si>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</si>
  <si>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</si>
  <si>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</si>
  <si>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</si>
  <si>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</si>
  <si>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</si>
  <si>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</si>
  <si>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</si>
  <si>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</si>
  <si>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</si>
  <si>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</si>
  <si>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</si>
  <si>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</si>
  <si>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</si>
  <si>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</si>
  <si>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</si>
  <si>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</si>
  <si>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</si>
  <si>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</si>
  <si>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</si>
  <si>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</si>
  <si>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</si>
  <si>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</si>
  <si>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</si>
  <si>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</si>
  <si>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</si>
  <si>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</si>
  <si>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</si>
  <si>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</si>
  <si>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</si>
  <si>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</si>
  <si>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</si>
  <si>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</si>
  <si>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</si>
  <si>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</si>
  <si>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</si>
  <si>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</si>
  <si>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</si>
  <si>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</si>
  <si>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</si>
  <si>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</si>
  <si>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</si>
  <si>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</si>
  <si>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</si>
  <si>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</si>
  <si>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</si>
  <si>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</si>
  <si>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</si>
  <si>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</si>
  <si>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</si>
  <si>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</si>
  <si>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</si>
  <si>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</si>
  <si>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</si>
  <si>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</si>
  <si>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</si>
  <si>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</si>
  <si>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</si>
  <si>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</si>
  <si>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</si>
  <si>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</si>
  <si>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</si>
  <si>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</si>
  <si>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</si>
  <si>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</si>
  <si>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</si>
  <si>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</si>
  <si>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</si>
  <si>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</si>
  <si>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</si>
  <si>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</si>
  <si>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</si>
  <si>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</si>
  <si>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</si>
  <si>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</si>
  <si>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</si>
  <si>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</si>
  <si>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</si>
  <si>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</si>
  <si>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</si>
  <si>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</si>
  <si>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</si>
  <si>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</si>
  <si>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</si>
  <si>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</si>
  <si>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</si>
  <si>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</si>
  <si>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</si>
  <si>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</si>
  <si>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</si>
  <si>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</si>
  <si>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</si>
  <si>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</si>
  <si>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</si>
  <si>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</si>
  <si>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</si>
  <si>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</si>
  <si>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</si>
  <si>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</si>
  <si>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</si>
  <si>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</si>
  <si>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</si>
  <si>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</si>
  <si>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</si>
  <si>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</si>
  <si>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</si>
  <si>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</si>
  <si>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</si>
  <si>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</si>
  <si>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</si>
  <si>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</si>
  <si>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</si>
  <si>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</si>
  <si>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</si>
  <si>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</si>
  <si>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</si>
  <si>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</si>
  <si>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</si>
  <si>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</si>
  <si>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</si>
  <si>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</si>
  <si>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</si>
  <si>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</si>
  <si>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</si>
  <si>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</si>
  <si>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</si>
  <si>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</si>
  <si>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</si>
  <si>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</si>
  <si>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</si>
  <si>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</si>
  <si>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</si>
  <si>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</si>
  <si>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</si>
  <si>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</si>
  <si>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</si>
  <si>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</si>
  <si>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</si>
  <si>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</si>
  <si>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</si>
  <si>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</si>
  <si>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</si>
  <si>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</si>
  <si>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</si>
  <si>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</si>
  <si>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</si>
  <si>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</si>
  <si>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</si>
  <si>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</si>
  <si>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</si>
  <si>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</si>
  <si>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</si>
  <si>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</si>
  <si>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</si>
  <si>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</si>
  <si>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</si>
  <si>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</si>
  <si>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</si>
  <si>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</si>
  <si>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</si>
  <si>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</si>
  <si>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</si>
  <si>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</si>
  <si>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</si>
  <si>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</si>
  <si>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</si>
  <si>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</si>
  <si>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</si>
  <si>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</si>
  <si>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</si>
  <si>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</si>
  <si>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</si>
  <si>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</si>
  <si>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</si>
  <si>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</si>
  <si>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</si>
  <si>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</si>
  <si>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</si>
  <si>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</si>
  <si>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</si>
  <si>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</si>
  <si>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</si>
  <si>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</si>
  <si>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</si>
  <si>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</si>
  <si>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</si>
  <si>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</si>
  <si>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</si>
  <si>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</si>
  <si>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</si>
  <si>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</si>
  <si>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</si>
  <si>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</si>
  <si>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</si>
  <si>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</si>
  <si>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</si>
  <si>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</si>
  <si>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</si>
  <si>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</si>
  <si>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</si>
  <si>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</si>
  <si>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</si>
  <si>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</si>
  <si>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</si>
  <si>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</si>
  <si>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</si>
  <si>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</si>
  <si>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</si>
  <si>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</si>
  <si>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</si>
  <si>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</si>
  <si>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</si>
  <si>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</si>
  <si>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</si>
  <si>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</si>
  <si>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</si>
  <si>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</si>
  <si>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</si>
  <si>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</si>
  <si>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</si>
  <si>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</si>
  <si>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</si>
  <si>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</si>
  <si>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</si>
  <si>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</si>
  <si>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</si>
  <si>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</si>
  <si>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</si>
  <si>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</si>
  <si>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</si>
  <si>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</si>
  <si>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</si>
  <si>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</si>
  <si>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</si>
  <si>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</si>
  <si>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</si>
  <si>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</si>
  <si>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</si>
  <si>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</si>
  <si>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</si>
  <si>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</si>
  <si>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</si>
  <si>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</si>
  <si>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</si>
  <si>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</si>
  <si>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</si>
  <si>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</si>
  <si>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</si>
  <si>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</si>
  <si>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</si>
  <si>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</si>
  <si>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</si>
  <si>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</si>
  <si>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</si>
  <si>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</si>
  <si>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</si>
  <si>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</si>
  <si>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</si>
  <si>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</si>
  <si>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</si>
  <si>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</si>
  <si>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</si>
  <si>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</si>
  <si>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</si>
  <si>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</si>
  <si>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</si>
  <si>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</si>
  <si>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</si>
  <si>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</si>
  <si>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</si>
  <si>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</si>
  <si>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</si>
  <si>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</si>
  <si>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</si>
  <si>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</si>
  <si>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</si>
  <si>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</si>
  <si>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</si>
  <si>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</si>
  <si>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</si>
  <si>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</si>
  <si>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</si>
  <si>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</si>
  <si>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</si>
  <si>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</si>
  <si>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</si>
  <si>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</si>
  <si>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</si>
  <si>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</si>
  <si>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</si>
  <si>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</si>
  <si>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</si>
  <si>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</si>
  <si>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</si>
  <si>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</si>
  <si>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</si>
  <si>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</si>
  <si>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</si>
  <si>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</si>
  <si>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</si>
  <si>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</si>
  <si>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</si>
  <si>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</si>
  <si>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</si>
  <si>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</si>
  <si>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</si>
  <si>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</si>
  <si>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</si>
  <si>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</si>
  <si>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</si>
  <si>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</si>
  <si>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</si>
  <si>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</si>
  <si>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</si>
  <si>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</si>
  <si>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</si>
  <si>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</si>
  <si>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</si>
  <si>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</si>
  <si>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</si>
  <si>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</si>
  <si>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</si>
  <si>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</si>
  <si>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</si>
  <si>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</si>
  <si>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</si>
  <si>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</si>
  <si>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</si>
  <si>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</si>
  <si>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</si>
  <si>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</si>
  <si>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</si>
  <si>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</si>
  <si>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</si>
  <si>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</si>
  <si>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</si>
  <si>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</si>
  <si>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</si>
  <si>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</si>
  <si>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</si>
  <si>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</si>
  <si>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</si>
  <si>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</si>
  <si>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</si>
  <si>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</si>
  <si>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</si>
  <si>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</si>
  <si>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</si>
  <si>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</si>
  <si>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</si>
  <si>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</si>
  <si>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</si>
  <si>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</si>
  <si>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</si>
  <si>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</si>
  <si>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</si>
  <si>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</si>
  <si>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</si>
  <si>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</si>
  <si>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</si>
  <si>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</si>
  <si>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</si>
  <si>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</si>
  <si>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</si>
  <si>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</si>
  <si>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</si>
  <si>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</si>
  <si>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</si>
  <si>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</si>
  <si>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</si>
  <si>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</si>
  <si>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</si>
  <si>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</si>
  <si>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</si>
  <si>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</si>
  <si>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</si>
  <si>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</si>
  <si>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</si>
  <si>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</si>
  <si>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</si>
  <si>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</si>
  <si>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</si>
  <si>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</si>
  <si>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</si>
  <si>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</si>
  <si>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</si>
  <si>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</si>
  <si>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</si>
  <si>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</si>
  <si>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</si>
  <si>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</si>
  <si>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</si>
  <si>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</si>
  <si>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</si>
  <si>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</si>
  <si>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</si>
  <si>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</si>
  <si>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</si>
  <si>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</si>
  <si>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</si>
  <si>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</si>
  <si>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</si>
  <si>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</si>
  <si>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</si>
  <si>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</si>
  <si>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</si>
  <si>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</si>
  <si>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</si>
  <si>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</si>
  <si>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</si>
  <si>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</si>
  <si>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</si>
  <si>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</si>
  <si>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</si>
  <si>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</si>
  <si>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</si>
  <si>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</si>
  <si>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</si>
  <si>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</si>
  <si>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</si>
  <si>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</si>
  <si>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</si>
  <si>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</si>
  <si>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</si>
  <si>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</si>
  <si>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</si>
  <si>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</si>
  <si>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</si>
  <si>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</si>
  <si>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</si>
  <si>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</si>
  <si>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</si>
  <si>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</si>
  <si>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</si>
  <si>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</si>
  <si>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</si>
  <si>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</si>
  <si>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</si>
  <si>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</si>
  <si>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</si>
  <si>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</si>
  <si>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</si>
  <si>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</si>
  <si>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</si>
  <si>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</si>
  <si>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</si>
  <si>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</si>
  <si>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</si>
  <si>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</si>
  <si>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</si>
  <si>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</si>
  <si>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</si>
  <si>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</si>
  <si>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</si>
  <si>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</si>
  <si>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</si>
  <si>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</si>
  <si>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</si>
  <si>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</si>
  <si>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</si>
  <si>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</si>
  <si>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</si>
  <si>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</si>
  <si>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</si>
  <si>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</si>
  <si>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</si>
  <si>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</si>
  <si>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</si>
  <si>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</si>
  <si>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</si>
  <si>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</si>
  <si>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</si>
  <si>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</si>
  <si>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</si>
  <si>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</si>
  <si>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</si>
  <si>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</si>
  <si>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</si>
  <si>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</si>
  <si>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</si>
  <si>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</si>
  <si>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</si>
  <si>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</si>
  <si>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</si>
  <si>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</si>
  <si>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</si>
  <si>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</si>
  <si>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</si>
  <si>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</si>
  <si>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</si>
  <si>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</si>
  <si>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</si>
  <si>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</si>
  <si>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</si>
  <si>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</si>
  <si>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</si>
  <si>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</si>
  <si>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</si>
  <si>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</si>
  <si>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</si>
  <si>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</si>
  <si>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</si>
  <si>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</si>
  <si>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</si>
  <si>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</si>
  <si>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</si>
  <si>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</si>
  <si>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</si>
  <si>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</si>
  <si>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</si>
  <si>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</si>
  <si>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</si>
  <si>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</si>
  <si>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</si>
  <si>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</si>
  <si>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</si>
  <si>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</si>
  <si>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</si>
  <si>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</si>
  <si>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</si>
  <si>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</si>
  <si>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</si>
  <si>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</si>
  <si>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</si>
  <si>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</si>
  <si>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</si>
  <si>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</si>
  <si>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</si>
  <si>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</si>
  <si>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</si>
  <si>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</si>
  <si>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</si>
  <si>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</si>
  <si>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</si>
  <si>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</si>
  <si>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</si>
  <si>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</si>
  <si>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</si>
  <si>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</si>
  <si>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</si>
  <si>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</si>
  <si>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</si>
  <si>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</si>
  <si>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</si>
  <si>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</si>
  <si>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</si>
  <si>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</si>
  <si>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</si>
  <si>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</si>
  <si>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</si>
  <si>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</si>
  <si>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</si>
  <si>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</si>
  <si>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</si>
  <si>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</si>
  <si>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</si>
  <si>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</si>
  <si>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</si>
  <si>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</si>
  <si>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</si>
  <si>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</si>
  <si>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</si>
  <si>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</si>
  <si>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</si>
  <si>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</si>
  <si>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</si>
  <si>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</si>
  <si>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</si>
  <si>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</si>
  <si>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</si>
  <si>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</si>
  <si>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</si>
  <si>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</si>
  <si>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</si>
  <si>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</si>
  <si>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</si>
  <si>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</si>
  <si>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</si>
  <si>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</si>
  <si>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</si>
  <si>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</si>
  <si>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</si>
  <si>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</si>
  <si>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</si>
  <si>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</si>
  <si>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</si>
  <si>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</si>
  <si>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</si>
  <si>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</si>
  <si>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</si>
  <si>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</si>
  <si>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</si>
  <si>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</si>
  <si>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</si>
  <si>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</si>
  <si>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</si>
  <si>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</si>
  <si>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</si>
  <si>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</si>
  <si>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</si>
  <si>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</si>
  <si>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</si>
  <si>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</si>
  <si>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</si>
  <si>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</si>
  <si>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</si>
  <si>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</si>
  <si>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</si>
  <si>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</si>
  <si>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</si>
  <si>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</si>
  <si>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</si>
  <si>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</si>
  <si>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</si>
  <si>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</si>
  <si>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</si>
  <si>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</si>
  <si>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</si>
  <si>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</si>
  <si>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</si>
  <si>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</si>
  <si>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</si>
  <si>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</si>
  <si>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</si>
  <si>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</si>
  <si>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</si>
  <si>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</si>
  <si>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</si>
  <si>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</si>
  <si>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</si>
  <si>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</si>
  <si>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</si>
  <si>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</si>
  <si>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</si>
  <si>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</si>
  <si>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</si>
  <si>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</si>
  <si>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</si>
  <si>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</si>
  <si>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</si>
  <si>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</si>
  <si>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</si>
  <si>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</si>
  <si>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</si>
  <si>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</si>
  <si>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</si>
  <si>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</si>
  <si>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</si>
  <si>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</si>
  <si>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</si>
  <si>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</si>
  <si>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</si>
  <si>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</si>
  <si>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</si>
  <si>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</si>
  <si>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</si>
  <si>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</si>
  <si>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</si>
  <si>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</si>
  <si>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</si>
  <si>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</si>
  <si>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</si>
  <si>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</si>
  <si>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</si>
  <si>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</si>
  <si>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</si>
  <si>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</si>
  <si>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</si>
  <si>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</si>
  <si>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</si>
  <si>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</si>
  <si>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</si>
  <si>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</si>
  <si>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</si>
  <si>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</si>
  <si>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</si>
  <si>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</si>
  <si>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</si>
  <si>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</si>
  <si>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</si>
  <si>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</si>
  <si>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</si>
  <si>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</si>
  <si>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</si>
  <si>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</si>
  <si>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</si>
  <si>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</si>
  <si>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</si>
  <si>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</si>
  <si>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</si>
  <si>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</si>
  <si>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</si>
  <si>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</si>
  <si>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</si>
  <si>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</si>
  <si>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</si>
  <si>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</si>
  <si>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</si>
  <si>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</si>
  <si>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</si>
  <si>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</si>
  <si>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</si>
  <si>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</si>
  <si>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</si>
  <si>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</si>
  <si>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</si>
  <si>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</si>
  <si>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</si>
  <si>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</si>
  <si>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</si>
  <si>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</si>
  <si>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</si>
  <si>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</si>
  <si>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</si>
  <si>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</si>
  <si>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</si>
  <si>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</si>
  <si>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</si>
  <si>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</si>
  <si>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</si>
  <si>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</si>
  <si>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</si>
  <si>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</si>
  <si>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</si>
  <si>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</si>
  <si>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</si>
  <si>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</si>
  <si>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</si>
  <si>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</si>
  <si>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</si>
  <si>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</si>
  <si>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</si>
  <si>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</si>
  <si>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</si>
  <si>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</si>
  <si>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</si>
  <si>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</si>
  <si>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</si>
  <si>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</si>
  <si>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</si>
  <si>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</si>
  <si>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</si>
  <si>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</si>
  <si>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</si>
  <si>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</si>
  <si>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</si>
  <si>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</si>
  <si>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</si>
  <si>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</si>
  <si>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</si>
  <si>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</si>
  <si>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</si>
  <si>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</si>
  <si>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</si>
  <si>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</si>
  <si>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</si>
  <si>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</si>
  <si>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</si>
  <si>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</si>
  <si>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</si>
  <si>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</si>
  <si>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</si>
  <si>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</si>
  <si>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</si>
  <si>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</si>
  <si>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</si>
  <si>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</si>
  <si>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</si>
  <si>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</si>
  <si>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</si>
  <si>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</si>
  <si>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</si>
  <si>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</si>
  <si>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</si>
  <si>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</si>
  <si>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</si>
  <si>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</si>
  <si>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</si>
  <si>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</si>
  <si>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</si>
  <si>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</si>
  <si>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</si>
  <si>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</si>
  <si>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</si>
  <si>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</si>
  <si>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</si>
  <si>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</si>
  <si>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</si>
  <si>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</si>
  <si>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</si>
  <si>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</si>
  <si>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</si>
  <si>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</si>
  <si>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</si>
  <si>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</si>
  <si>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</si>
  <si>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</si>
  <si>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</si>
  <si>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</si>
  <si>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</si>
  <si>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</si>
  <si>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</si>
  <si>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</si>
  <si>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</si>
  <si>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</si>
  <si>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</si>
  <si>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</si>
  <si>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</si>
  <si>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</si>
  <si>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</si>
  <si>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</si>
  <si>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</si>
  <si>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</si>
  <si>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</si>
  <si>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</si>
  <si>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</si>
  <si>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</si>
  <si>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</si>
  <si>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</si>
  <si>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</si>
  <si>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</si>
  <si>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</si>
  <si>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</si>
  <si>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</si>
  <si>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</si>
  <si>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</si>
  <si>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</si>
  <si>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</si>
  <si>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</si>
  <si>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</si>
  <si>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</si>
  <si>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</si>
  <si>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</si>
  <si>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</si>
  <si>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</si>
  <si>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</si>
  <si>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</si>
  <si>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</si>
  <si>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</si>
  <si>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</si>
  <si>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</si>
  <si>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</si>
  <si>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</si>
  <si>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</si>
  <si>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</si>
  <si>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</si>
  <si>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</si>
  <si>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</si>
  <si>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</si>
  <si>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</si>
  <si>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</si>
  <si>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</si>
  <si>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</si>
  <si>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</si>
  <si>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</si>
  <si>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</si>
  <si>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</si>
  <si>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</si>
  <si>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</si>
  <si>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</si>
  <si>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</si>
  <si>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</si>
  <si>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</si>
  <si>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</si>
  <si>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</si>
  <si>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</si>
  <si>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</si>
  <si>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</si>
  <si>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</si>
  <si>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</si>
  <si>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</si>
  <si>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</si>
  <si>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</si>
  <si>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</si>
  <si>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</si>
  <si>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</si>
  <si>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</si>
  <si>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</si>
  <si>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</si>
  <si>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</si>
  <si>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</si>
  <si>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</si>
  <si>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</si>
  <si>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</si>
  <si>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</si>
  <si>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</si>
  <si>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</si>
  <si>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</si>
  <si>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</si>
  <si>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</si>
  <si>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</si>
  <si>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</si>
  <si>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</si>
  <si>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</si>
  <si>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</si>
  <si>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</si>
  <si>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</si>
  <si>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</si>
  <si>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</si>
  <si>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</si>
  <si>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</si>
  <si>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</si>
  <si>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</si>
  <si>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</si>
  <si>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</si>
  <si>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</si>
  <si>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</si>
  <si>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</si>
  <si>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</si>
  <si>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</si>
  <si>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</si>
  <si>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</si>
  <si>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</si>
  <si>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</si>
  <si>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</si>
  <si>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</si>
  <si>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</si>
  <si>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</si>
  <si>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</si>
  <si>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</si>
  <si>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</si>
  <si>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</si>
  <si>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</si>
  <si>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</si>
  <si>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</si>
  <si>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</si>
  <si>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</si>
  <si>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</si>
  <si>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</si>
  <si>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</si>
  <si>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</si>
  <si>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</si>
  <si>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</si>
  <si>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</si>
  <si>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</si>
  <si>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</si>
  <si>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</si>
  <si>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</si>
  <si>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</si>
  <si>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</si>
  <si>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</si>
  <si>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</si>
  <si>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</si>
  <si>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</si>
  <si>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</si>
  <si>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</si>
  <si>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</si>
  <si>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</si>
  <si>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</si>
  <si>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</si>
  <si>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</si>
  <si>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</si>
  <si>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</si>
  <si>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</si>
  <si>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</si>
  <si>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</si>
  <si>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</si>
  <si>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</si>
  <si>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</si>
  <si>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</si>
  <si>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</si>
  <si>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</si>
  <si>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</si>
  <si>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</si>
  <si>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</si>
  <si>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</si>
  <si>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</si>
  <si>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</si>
  <si>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</si>
  <si>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</si>
  <si>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</si>
  <si>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</si>
  <si>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</si>
  <si>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</si>
  <si>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</si>
  <si>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</si>
  <si>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</si>
  <si>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</si>
  <si>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</si>
  <si>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</si>
  <si>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</si>
  <si>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</si>
  <si>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</si>
  <si>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</si>
  <si>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</si>
  <si>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</si>
  <si>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</si>
  <si>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</si>
  <si>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</si>
  <si>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</si>
  <si>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</si>
  <si>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</si>
  <si>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</si>
  <si>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</si>
  <si>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</si>
  <si>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</si>
  <si>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</si>
  <si>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</si>
  <si>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</si>
  <si>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</si>
  <si>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</si>
  <si>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</si>
  <si>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</si>
  <si>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</si>
  <si>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</si>
  <si>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</si>
  <si>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</si>
  <si>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</si>
  <si>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</si>
  <si>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</si>
  <si>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</si>
  <si>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</si>
  <si>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</si>
  <si>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</si>
  <si>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</si>
  <si>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</si>
  <si>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</si>
  <si>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</si>
  <si>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</si>
  <si>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</si>
  <si>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</si>
  <si>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</si>
  <si>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</si>
  <si>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</si>
  <si>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</si>
  <si>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</si>
  <si>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</si>
  <si>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</si>
  <si>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</si>
  <si>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</si>
  <si>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</si>
  <si>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</si>
  <si>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</si>
  <si>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</si>
  <si>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</si>
  <si>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</si>
  <si>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</si>
  <si>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</si>
  <si>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</si>
  <si>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</si>
  <si>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</si>
  <si>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</si>
  <si>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</si>
  <si>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</si>
  <si>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</si>
  <si>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</si>
  <si>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</si>
  <si>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</si>
  <si>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</si>
  <si>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</si>
  <si>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</si>
  <si>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</si>
  <si>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</si>
  <si>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</si>
  <si>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</si>
  <si>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</si>
  <si>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</si>
  <si>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</si>
  <si>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</si>
  <si>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</si>
  <si>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</si>
  <si>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</si>
  <si>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</si>
  <si>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</si>
  <si>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</si>
  <si>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</si>
  <si>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</si>
  <si>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</si>
  <si>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</si>
  <si>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</si>
  <si>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</si>
  <si>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</si>
  <si>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</si>
  <si>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</si>
  <si>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</si>
  <si>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</si>
  <si>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</si>
  <si>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</si>
  <si>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</si>
  <si>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</si>
  <si>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</si>
  <si>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</si>
  <si>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</si>
  <si>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</si>
  <si>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</si>
  <si>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</si>
  <si>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</si>
  <si>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</si>
  <si>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</si>
  <si>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</si>
  <si>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</si>
  <si>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</si>
  <si>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</si>
  <si>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</si>
  <si>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</si>
  <si>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</si>
  <si>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</si>
  <si>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</si>
  <si>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</si>
  <si>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</si>
  <si>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</si>
  <si>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</si>
  <si>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</si>
  <si>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</si>
  <si>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</si>
  <si>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</si>
  <si>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</si>
  <si>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</si>
  <si>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</si>
  <si>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</si>
  <si>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</si>
  <si>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</si>
  <si>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</si>
  <si>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</si>
  <si>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</si>
  <si>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</si>
  <si>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</si>
  <si>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</si>
  <si>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</si>
  <si>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</si>
  <si>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</si>
  <si>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</si>
  <si>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</si>
  <si>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</si>
  <si>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</si>
  <si>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</si>
  <si>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</si>
  <si>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</si>
  <si>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</si>
  <si>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</si>
  <si>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</si>
  <si>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</si>
  <si>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</si>
  <si>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</si>
  <si>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</si>
  <si>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</si>
  <si>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</si>
  <si>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</si>
  <si>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</si>
  <si>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</si>
  <si>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</si>
  <si>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</si>
  <si>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</si>
  <si>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</si>
  <si>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</si>
  <si>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</si>
  <si>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</si>
  <si>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</si>
  <si>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</si>
  <si>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</si>
  <si>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</si>
  <si>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</si>
  <si>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</si>
  <si>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</si>
  <si>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</si>
  <si>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</si>
  <si>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</si>
  <si>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</si>
  <si>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</si>
  <si>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</si>
  <si>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</si>
  <si>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</si>
  <si>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</si>
  <si>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</si>
  <si>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</si>
  <si>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</si>
  <si>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</si>
  <si>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</si>
  <si>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</si>
  <si>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</si>
  <si>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</si>
  <si>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</si>
  <si>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</si>
  <si>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</si>
  <si>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</si>
  <si>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</si>
  <si>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</si>
  <si>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</si>
  <si>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</si>
  <si>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</si>
  <si>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</si>
  <si>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</si>
  <si>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</si>
  <si>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</si>
  <si>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</si>
  <si>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</si>
  <si>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</si>
  <si>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</si>
  <si>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</si>
  <si>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</si>
  <si>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</si>
  <si>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</si>
  <si>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</si>
  <si>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</si>
  <si>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</si>
  <si>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</si>
  <si>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</si>
  <si>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</si>
  <si>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</si>
  <si>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</si>
  <si>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</si>
  <si>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</si>
  <si>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</si>
  <si>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</si>
  <si>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</si>
  <si>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</si>
  <si>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</si>
  <si>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</si>
  <si>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</si>
  <si>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</si>
  <si>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</si>
  <si>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</si>
  <si>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</si>
  <si>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</si>
  <si>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</si>
  <si>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</si>
  <si>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</si>
  <si>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</si>
  <si>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</si>
  <si>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</si>
  <si>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</si>
  <si>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</si>
  <si>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</si>
  <si>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</si>
  <si>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</si>
  <si>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</si>
  <si>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</si>
  <si>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</si>
  <si>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</si>
  <si>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</si>
  <si>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</si>
  <si>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</si>
  <si>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</si>
  <si>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</si>
  <si>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</si>
  <si>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</si>
  <si>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</si>
  <si>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</si>
  <si>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</si>
  <si>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</si>
  <si>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</si>
  <si>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</si>
  <si>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</si>
  <si>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</si>
  <si>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</si>
  <si>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</si>
  <si>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</si>
  <si>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</si>
  <si>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</si>
  <si>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</si>
  <si>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</si>
  <si>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</si>
  <si>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</si>
  <si>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</si>
  <si>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</si>
  <si>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</si>
  <si>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</si>
  <si>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</si>
  <si>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</si>
  <si>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</si>
  <si>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</si>
  <si>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</si>
  <si>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</si>
  <si>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</si>
  <si>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</si>
  <si>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</si>
  <si>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</si>
  <si>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</si>
  <si>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</si>
  <si>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</si>
  <si>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</si>
  <si>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</si>
  <si>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</si>
  <si>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</si>
  <si>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</si>
  <si>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</si>
  <si>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</si>
  <si>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</si>
  <si>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</si>
  <si>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</si>
  <si>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</si>
  <si>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</si>
  <si>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</si>
  <si>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</si>
  <si>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</si>
  <si>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</si>
  <si>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</si>
  <si>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</si>
  <si>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</si>
  <si>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</si>
  <si>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</si>
  <si>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</si>
  <si>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</si>
  <si>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</si>
  <si>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</si>
  <si>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</si>
  <si>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</si>
  <si>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</si>
  <si>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</si>
  <si>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</si>
  <si>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</si>
  <si>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</si>
  <si>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</si>
  <si>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</si>
  <si>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</si>
  <si>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</si>
  <si>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</si>
  <si>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</si>
  <si>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</si>
  <si>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</si>
  <si>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</si>
  <si>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</si>
  <si>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</si>
  <si>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</si>
  <si>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</si>
  <si>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</si>
  <si>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</si>
  <si>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</si>
  <si>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</si>
  <si>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</si>
  <si>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</si>
  <si>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</si>
  <si>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</si>
  <si>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</si>
  <si>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</si>
  <si>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</si>
  <si>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</si>
  <si>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</si>
  <si>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</si>
  <si>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</si>
  <si>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</si>
  <si>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</si>
  <si>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</si>
  <si>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</si>
  <si>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</si>
  <si>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</si>
  <si>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</si>
  <si>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</si>
  <si>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</si>
  <si>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</si>
  <si>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</si>
  <si>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</si>
  <si>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</si>
  <si>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</si>
  <si>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</si>
  <si>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</si>
  <si>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</si>
  <si>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</si>
  <si>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</si>
  <si>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</si>
  <si>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</si>
  <si>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</si>
  <si>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</si>
  <si>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</si>
  <si>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</si>
  <si>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</si>
  <si>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</si>
  <si>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</si>
  <si>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</si>
  <si>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</si>
  <si>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</si>
  <si>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</si>
  <si>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</si>
  <si>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</si>
  <si>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</si>
  <si>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</si>
  <si>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</si>
  <si>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</si>
  <si>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</si>
  <si>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</si>
  <si>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</si>
  <si>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</si>
  <si>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</si>
  <si>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</si>
  <si>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</si>
  <si>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</si>
  <si>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</si>
  <si>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</si>
  <si>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</si>
  <si>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</si>
  <si>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</si>
  <si>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</si>
  <si>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</si>
  <si>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</si>
  <si>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</si>
  <si>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</si>
  <si>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</si>
  <si>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</si>
  <si>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</si>
  <si>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</si>
  <si>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</si>
  <si>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</si>
  <si>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</si>
  <si>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</si>
  <si>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</si>
  <si>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</si>
  <si>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</si>
  <si>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</si>
  <si>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</si>
  <si>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</si>
  <si>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</si>
  <si>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</si>
  <si>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</si>
  <si>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</si>
  <si>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</si>
  <si>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</si>
  <si>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</si>
  <si>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</si>
  <si>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</si>
  <si>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</si>
  <si>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</si>
  <si>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</si>
  <si>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</si>
  <si>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</si>
  <si>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</si>
  <si>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</si>
  <si>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</si>
  <si>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</si>
  <si>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</si>
  <si>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</si>
  <si>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</si>
  <si>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</si>
  <si>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</si>
  <si>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</si>
  <si>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</si>
  <si>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</si>
  <si>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</si>
  <si>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</si>
  <si>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</si>
  <si>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</si>
  <si>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</si>
  <si>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</si>
  <si>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</si>
  <si>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</si>
  <si>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</si>
  <si>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</si>
  <si>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</si>
  <si>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</si>
  <si>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</si>
  <si>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</si>
  <si>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</si>
  <si>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</si>
  <si>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</si>
  <si>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</si>
  <si>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</si>
  <si>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</si>
  <si>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</si>
  <si>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</si>
  <si>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</si>
  <si>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</si>
  <si>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</si>
  <si>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</si>
  <si>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</si>
  <si>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</si>
  <si>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</si>
  <si>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</si>
  <si>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</si>
  <si>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</si>
  <si>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</si>
  <si>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</si>
  <si>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</si>
  <si>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</si>
  <si>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</si>
  <si>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</si>
  <si>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</si>
  <si>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</si>
  <si>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</si>
  <si>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</si>
  <si>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</si>
  <si>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</si>
  <si>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</si>
  <si>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</si>
  <si>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</si>
  <si>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</si>
  <si>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</si>
  <si>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</si>
  <si>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</si>
  <si>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</si>
  <si>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</si>
  <si>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</si>
  <si>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</si>
  <si>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</si>
  <si>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</si>
  <si>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</si>
  <si>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</si>
  <si>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</si>
  <si>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</si>
  <si>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</si>
  <si>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</si>
  <si>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</si>
  <si>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</si>
  <si>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</si>
  <si>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</si>
  <si>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</si>
  <si>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</si>
  <si>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</si>
  <si>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</si>
  <si>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</si>
  <si>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</si>
  <si>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</si>
  <si>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</si>
  <si>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</si>
  <si>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</si>
  <si>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</si>
  <si>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</si>
  <si>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</si>
  <si>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</si>
  <si>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</si>
  <si>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</si>
  <si>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</si>
  <si>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</si>
  <si>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</si>
  <si>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</si>
  <si>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</si>
  <si>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</si>
  <si>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</si>
  <si>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</si>
  <si>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</si>
  <si>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</si>
  <si>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</si>
  <si>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</si>
  <si>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</si>
  <si>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</si>
  <si>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</si>
  <si>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</si>
  <si>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</si>
  <si>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</si>
  <si>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</si>
  <si>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</si>
  <si>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</si>
  <si>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</si>
  <si>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</si>
  <si>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</si>
  <si>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</si>
  <si>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</si>
  <si>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</si>
  <si>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</si>
  <si>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</si>
  <si>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</si>
  <si>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</si>
  <si>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</si>
  <si>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</si>
  <si>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</si>
  <si>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</si>
  <si>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</si>
  <si>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</si>
  <si>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</si>
  <si>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</si>
  <si>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</si>
  <si>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</si>
  <si>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</si>
  <si>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</si>
  <si>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</si>
  <si>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</si>
  <si>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</si>
  <si>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</si>
  <si>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</si>
  <si>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</si>
  <si>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</si>
  <si>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</si>
  <si>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</si>
  <si>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</si>
  <si>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</si>
  <si>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</si>
  <si>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</si>
  <si>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</si>
  <si>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</si>
  <si>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</si>
  <si>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</si>
  <si>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</si>
  <si>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</si>
  <si>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</si>
  <si>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</si>
  <si>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</si>
  <si>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</si>
  <si>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</si>
  <si>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</si>
  <si>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</si>
  <si>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</si>
  <si>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</si>
  <si>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</si>
  <si>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</si>
  <si>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</si>
  <si>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</si>
  <si>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</si>
  <si>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</si>
  <si>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</si>
  <si>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</si>
  <si>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</si>
  <si>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</si>
  <si>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</si>
  <si>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</si>
  <si>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</si>
  <si>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</si>
  <si>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</si>
  <si>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</si>
  <si>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</si>
  <si>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</si>
  <si>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</si>
  <si>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</si>
  <si>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</si>
  <si>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</si>
  <si>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</si>
  <si>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</si>
  <si>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</si>
  <si>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</si>
  <si>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</si>
  <si>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</si>
  <si>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</si>
  <si>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</si>
  <si>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</si>
  <si>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</si>
  <si>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</si>
  <si>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</si>
  <si>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</si>
  <si>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</si>
  <si>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</si>
  <si>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</si>
  <si>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</si>
  <si>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</si>
  <si>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</si>
  <si>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</si>
  <si>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</si>
  <si>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</si>
  <si>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</si>
  <si>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</si>
  <si>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</si>
  <si>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</si>
  <si>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</si>
  <si>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</si>
  <si>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</si>
  <si>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</si>
  <si>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</si>
  <si>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</si>
  <si>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</si>
  <si>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</si>
  <si>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</si>
  <si>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</si>
  <si>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</si>
  <si>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</si>
  <si>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</si>
  <si>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</si>
  <si>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</si>
  <si>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</si>
  <si>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</si>
  <si>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</si>
  <si>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</si>
  <si>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</si>
  <si>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</si>
  <si>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</si>
  <si>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</si>
  <si>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</si>
  <si>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</si>
  <si>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</si>
  <si>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</si>
  <si>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</si>
  <si>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</si>
  <si>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</si>
  <si>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</si>
  <si>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</si>
  <si>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</si>
  <si>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</si>
  <si>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</si>
  <si>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</si>
  <si>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</si>
  <si>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</si>
  <si>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</si>
  <si>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</si>
  <si>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</si>
  <si>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</si>
  <si>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</si>
  <si>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</si>
  <si>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</si>
  <si>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</si>
  <si>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</si>
  <si>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</si>
  <si>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</si>
  <si>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</si>
  <si>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</si>
  <si>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</si>
  <si>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</si>
  <si>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</si>
  <si>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</si>
  <si>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</si>
  <si>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</si>
  <si>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</si>
  <si>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</si>
  <si>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</si>
  <si>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</si>
  <si>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</si>
  <si>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</si>
  <si>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</si>
  <si>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</si>
  <si>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</si>
  <si>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</si>
  <si>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</si>
  <si>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</si>
  <si>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</si>
  <si>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</si>
  <si>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</si>
  <si>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</si>
  <si>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</si>
  <si>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</si>
  <si>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</si>
  <si>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</si>
  <si>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</si>
  <si>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</si>
  <si>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</si>
  <si>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</si>
  <si>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</si>
  <si>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</si>
  <si>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</si>
  <si>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</si>
  <si>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</si>
  <si>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</si>
  <si>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</si>
  <si>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</si>
  <si>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</si>
  <si>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</si>
  <si>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</si>
  <si>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</si>
  <si>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</si>
  <si>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</si>
  <si>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</si>
  <si>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</si>
  <si>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</si>
  <si>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</si>
  <si>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</si>
  <si>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</si>
  <si>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</si>
  <si>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</si>
  <si>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</si>
  <si>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</si>
  <si>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</si>
  <si>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</si>
  <si>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</si>
  <si>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</si>
  <si>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</si>
  <si>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</si>
  <si>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</si>
  <si>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</si>
  <si>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</si>
  <si>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</si>
  <si>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</si>
  <si>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</si>
  <si>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</si>
  <si>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</si>
  <si>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</si>
  <si>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</si>
  <si>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</si>
  <si>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</si>
  <si>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</si>
  <si>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</si>
  <si>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</si>
  <si>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</si>
  <si>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</si>
  <si>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</si>
  <si>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</si>
  <si>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</si>
  <si>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</si>
  <si>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</si>
  <si>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</si>
  <si>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</si>
  <si>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</si>
  <si>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</si>
  <si>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</si>
  <si>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</si>
  <si>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</si>
  <si>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</si>
  <si>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</si>
  <si>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</si>
  <si>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</si>
  <si>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</si>
  <si>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</si>
  <si>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</si>
  <si>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</si>
  <si>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</si>
  <si>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</si>
  <si>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</si>
  <si>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</si>
  <si>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</si>
  <si>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</si>
  <si>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</si>
  <si>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</si>
  <si>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</si>
  <si>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</si>
  <si>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</si>
  <si>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</si>
  <si>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</si>
  <si>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</si>
  <si>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</si>
  <si>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</si>
  <si>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</si>
  <si>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</si>
  <si>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</si>
  <si>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</si>
  <si>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</si>
  <si>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</si>
  <si>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</si>
  <si>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</si>
  <si>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</si>
  <si>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</si>
  <si>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</si>
  <si>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</si>
  <si>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</si>
  <si>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</si>
  <si>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</si>
  <si>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</si>
  <si>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</si>
  <si>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</si>
  <si>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</si>
  <si>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</si>
  <si>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</si>
  <si>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</si>
  <si>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</si>
  <si>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</si>
  <si>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</si>
  <si>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</si>
  <si>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</si>
  <si>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</si>
  <si>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</si>
  <si>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</si>
  <si>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</si>
  <si>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</si>
  <si>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</si>
  <si>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</si>
  <si>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</si>
  <si>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</si>
  <si>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</si>
  <si>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</si>
  <si>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</si>
  <si>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</si>
  <si>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</si>
  <si>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</si>
  <si>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</si>
  <si>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</si>
  <si>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</si>
  <si>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</si>
  <si>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</si>
  <si>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</si>
  <si>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</si>
  <si>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</si>
  <si>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</si>
  <si>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</si>
  <si>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</si>
  <si>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</si>
  <si>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</si>
  <si>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</si>
  <si>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</si>
  <si>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</si>
  <si>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</si>
  <si>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</si>
  <si>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</si>
  <si>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</si>
  <si>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</si>
  <si>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</si>
  <si>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</si>
  <si>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</si>
  <si>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</si>
  <si>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</si>
  <si>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</si>
  <si>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</si>
  <si>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</si>
  <si>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</si>
  <si>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</si>
  <si>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</si>
  <si>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</si>
  <si>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</si>
  <si>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</si>
  <si>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</si>
  <si>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</si>
  <si>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</si>
  <si>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</si>
  <si>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</si>
  <si>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</si>
  <si>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</si>
  <si>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</si>
  <si>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</si>
  <si>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</si>
  <si>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</si>
  <si>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</si>
  <si>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</si>
  <si>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</si>
  <si>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</si>
  <si>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</si>
  <si>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</si>
  <si>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</si>
  <si>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</si>
  <si>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</si>
  <si>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</si>
  <si>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</si>
  <si>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</si>
  <si>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</si>
  <si>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</si>
  <si>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</si>
  <si>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</si>
  <si>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</si>
  <si>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</si>
  <si>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</si>
  <si>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</si>
  <si>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</si>
  <si>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</si>
  <si>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</si>
  <si>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</si>
  <si>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</si>
  <si>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</si>
  <si>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</si>
  <si>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</si>
  <si>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</si>
  <si>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</si>
  <si>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</si>
  <si>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</si>
  <si>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</si>
  <si>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</si>
  <si>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</si>
  <si>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</si>
  <si>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</si>
  <si>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</si>
  <si>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</si>
  <si>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</si>
  <si>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</si>
  <si>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</si>
  <si>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</si>
  <si>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</si>
  <si>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</si>
  <si>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</si>
  <si>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</si>
  <si>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</si>
  <si>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</si>
  <si>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</si>
  <si>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</si>
  <si>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</si>
  <si>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</si>
  <si>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</si>
  <si>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</si>
  <si>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</si>
  <si>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</si>
  <si>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</si>
  <si>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</si>
  <si>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</si>
  <si>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</si>
  <si>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</si>
  <si>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</si>
  <si>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</si>
  <si>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</si>
  <si>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</si>
  <si>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</si>
  <si>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</si>
  <si>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</si>
  <si>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</si>
  <si>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</si>
  <si>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</si>
  <si>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</si>
  <si>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</si>
  <si>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</si>
  <si>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</si>
  <si>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</si>
  <si>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</si>
  <si>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</si>
  <si>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</si>
  <si>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</si>
  <si>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</si>
  <si>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</si>
  <si>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</si>
  <si>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</si>
  <si>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</si>
  <si>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</si>
  <si>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</si>
  <si>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</si>
  <si>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</si>
  <si>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</si>
  <si>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</si>
  <si>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</si>
  <si>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</si>
  <si>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</si>
  <si>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</si>
  <si>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</si>
  <si>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</si>
  <si>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</si>
  <si>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</si>
  <si>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</si>
  <si>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</si>
  <si>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</si>
  <si>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</si>
  <si>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</si>
  <si>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</si>
  <si>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</si>
  <si>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</si>
  <si>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</si>
  <si>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</si>
  <si>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</si>
  <si>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</si>
  <si>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</si>
  <si>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</si>
  <si>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</si>
  <si>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</si>
  <si>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</si>
  <si>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</si>
  <si>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</si>
  <si>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</si>
  <si>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</si>
  <si>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</si>
  <si>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</si>
  <si>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</si>
  <si>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</si>
  <si>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</si>
  <si>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</si>
  <si>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</si>
  <si>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</si>
  <si>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</si>
  <si>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</si>
  <si>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</si>
  <si>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</si>
  <si>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</si>
  <si>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</si>
  <si>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</si>
  <si>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</si>
  <si>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</si>
  <si>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</si>
  <si>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</si>
  <si>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</si>
  <si>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</si>
  <si>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</si>
  <si>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</si>
  <si>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</si>
  <si>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</si>
  <si>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</si>
  <si>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</si>
  <si>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</si>
  <si>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</si>
  <si>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</si>
  <si>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</si>
  <si>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</si>
  <si>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</si>
  <si>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</si>
  <si>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</si>
  <si>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</si>
  <si>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</si>
  <si>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</si>
  <si>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</si>
  <si>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</si>
  <si>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</si>
  <si>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</si>
  <si>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</si>
  <si>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</si>
  <si>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</si>
  <si>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</si>
  <si>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</si>
  <si>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</si>
  <si>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</si>
  <si>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</si>
  <si>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</si>
  <si>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</si>
  <si>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</si>
  <si>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</si>
  <si>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</si>
  <si>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</si>
  <si>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</si>
  <si>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</si>
  <si>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</si>
  <si>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</si>
  <si>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</si>
  <si>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</si>
  <si>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</si>
  <si>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</si>
  <si>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</si>
  <si>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</si>
  <si>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</si>
  <si>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</si>
  <si>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</si>
  <si>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</si>
  <si>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</si>
  <si>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</si>
  <si>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</si>
  <si>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</si>
  <si>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</si>
  <si>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</si>
  <si>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</si>
  <si>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</si>
  <si>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</si>
  <si>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</si>
  <si>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</si>
  <si>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</si>
  <si>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</si>
  <si>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</si>
  <si>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</si>
  <si>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</si>
  <si>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</si>
  <si>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</si>
  <si>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</si>
  <si>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</si>
  <si>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</si>
  <si>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</si>
  <si>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</si>
  <si>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</si>
  <si>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</si>
  <si>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</si>
  <si>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</si>
  <si>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</si>
  <si>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</si>
  <si>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</si>
  <si>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</si>
  <si>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</si>
  <si>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</si>
  <si>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</si>
  <si>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</si>
  <si>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</si>
  <si>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</si>
  <si>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</si>
  <si>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</si>
  <si>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</si>
  <si>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</si>
  <si>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</si>
  <si>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</si>
  <si>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</si>
  <si>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</si>
  <si>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</si>
  <si>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</si>
  <si>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</si>
  <si>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</si>
  <si>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</si>
  <si>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</si>
  <si>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</si>
  <si>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</si>
  <si>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</si>
  <si>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</si>
  <si>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</si>
  <si>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</si>
  <si>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</si>
  <si>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</si>
  <si>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</si>
  <si>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</si>
  <si>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</si>
  <si>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</si>
  <si>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</si>
  <si>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</si>
  <si>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</si>
  <si>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</si>
  <si>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</si>
  <si>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</si>
  <si>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</si>
  <si>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</si>
  <si>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</si>
  <si>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</si>
  <si>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</si>
  <si>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</si>
  <si>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</si>
  <si>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</si>
  <si>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</si>
  <si>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</si>
  <si>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</si>
  <si>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</si>
  <si>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</si>
  <si>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</si>
  <si>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</si>
  <si>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</si>
  <si>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</si>
  <si>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</si>
  <si>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</si>
  <si>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</si>
  <si>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</si>
  <si>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</si>
  <si>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</si>
  <si>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</si>
  <si>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</si>
  <si>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</si>
  <si>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</si>
  <si>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</si>
  <si>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</si>
  <si>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</si>
  <si>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</si>
  <si>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</si>
  <si>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</si>
  <si>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</si>
  <si>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</si>
  <si>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</si>
  <si>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</si>
  <si>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</si>
  <si>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</si>
  <si>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</si>
  <si>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</si>
  <si>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</si>
  <si>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</si>
  <si>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</si>
  <si>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</si>
  <si>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</si>
  <si>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</si>
  <si>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</si>
  <si>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</si>
  <si>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</si>
  <si>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</si>
  <si>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</si>
  <si>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</si>
  <si>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</si>
  <si>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</si>
  <si>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</si>
  <si>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</si>
  <si>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</si>
  <si>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</si>
  <si>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</si>
  <si>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</si>
  <si>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</si>
  <si>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</si>
  <si>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</si>
  <si>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</si>
  <si>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</si>
  <si>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</si>
  <si>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</si>
  <si>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</si>
  <si>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</si>
  <si>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</si>
  <si>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</si>
  <si>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</si>
  <si>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</si>
  <si>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</si>
  <si>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</si>
  <si>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</si>
  <si>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</si>
  <si>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</si>
  <si>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</si>
  <si>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</si>
  <si>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</si>
  <si>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</si>
  <si>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</si>
  <si>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</si>
  <si>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</si>
  <si>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</si>
  <si>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</si>
  <si>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</si>
  <si>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</si>
  <si>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</si>
  <si>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</si>
  <si>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</si>
  <si>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</si>
  <si>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</si>
  <si>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</si>
  <si>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</si>
  <si>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</si>
  <si>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</si>
  <si>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</si>
  <si>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</si>
  <si>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</si>
  <si>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</si>
  <si>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</si>
  <si>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</si>
  <si>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</si>
  <si>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</si>
  <si>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</si>
  <si>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</si>
  <si>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</si>
  <si>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</si>
  <si>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</si>
  <si>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</si>
  <si>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</si>
  <si>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</si>
  <si>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</si>
  <si>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</si>
  <si>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</si>
  <si>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</si>
  <si>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</si>
  <si>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</si>
  <si>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</si>
  <si>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</si>
  <si>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</si>
  <si>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</si>
  <si>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</si>
  <si>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</si>
  <si>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</si>
  <si>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</si>
  <si>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</si>
  <si>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</si>
  <si>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</si>
  <si>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</si>
  <si>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</si>
  <si>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</si>
  <si>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</si>
  <si>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</si>
  <si>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</si>
  <si>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</si>
  <si>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</si>
  <si>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</si>
  <si>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</si>
  <si>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</si>
  <si>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</si>
  <si>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</si>
  <si>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</si>
  <si>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</si>
  <si>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</si>
  <si>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</si>
  <si>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</si>
  <si>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</si>
  <si>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</si>
  <si>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</si>
  <si>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</si>
  <si>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</si>
  <si>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</si>
  <si>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</si>
  <si>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</si>
  <si>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</si>
  <si>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</si>
  <si>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</si>
  <si>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</si>
  <si>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</si>
  <si>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</si>
  <si>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</si>
  <si>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</si>
  <si>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</si>
  <si>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</si>
  <si>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</si>
  <si>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</si>
  <si>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</si>
  <si>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</si>
  <si>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</si>
  <si>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</si>
  <si>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</si>
  <si>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</si>
  <si>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</si>
  <si>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</si>
  <si>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</si>
  <si>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</si>
  <si>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</si>
  <si>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</si>
  <si>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</si>
  <si>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</si>
  <si>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</si>
  <si>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</si>
  <si>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</si>
  <si>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</si>
  <si>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</si>
  <si>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</si>
  <si>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</si>
  <si>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</si>
  <si>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</si>
  <si>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</si>
  <si>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</si>
  <si>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</si>
  <si>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</si>
  <si>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</si>
  <si>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</si>
  <si>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</si>
  <si>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</si>
  <si>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</si>
  <si>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</si>
  <si>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</si>
  <si>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</si>
  <si>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</si>
  <si>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</si>
  <si>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</si>
  <si>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</si>
  <si>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</si>
  <si>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</si>
  <si>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</si>
  <si>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</si>
  <si>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</si>
  <si>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</si>
  <si>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</si>
  <si>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</si>
  <si>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</si>
  <si>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</si>
  <si>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</si>
  <si>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</si>
  <si>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</si>
  <si>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</si>
  <si>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</si>
  <si>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</si>
  <si>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</si>
  <si>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</si>
  <si>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</si>
  <si>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</si>
  <si>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</si>
  <si>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</si>
  <si>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</si>
  <si>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</si>
  <si>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</si>
  <si>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</si>
  <si>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</si>
  <si>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</si>
  <si>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</si>
  <si>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</si>
  <si>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</si>
  <si>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</si>
  <si>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</si>
  <si>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</si>
  <si>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</si>
  <si>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</si>
  <si>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</si>
  <si>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</si>
  <si>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</si>
  <si>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</si>
  <si>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</si>
  <si>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</si>
  <si>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</si>
  <si>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</si>
  <si>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</si>
  <si>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</si>
  <si>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</si>
  <si>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</si>
  <si>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</si>
  <si>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</si>
  <si>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</si>
  <si>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</si>
  <si>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</si>
  <si>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</si>
  <si>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</si>
  <si>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</si>
  <si>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</si>
  <si>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</si>
  <si>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</si>
  <si>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</si>
  <si>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</si>
  <si>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</si>
  <si>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</si>
  <si>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</si>
  <si>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</si>
  <si>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</si>
  <si>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</si>
  <si>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</si>
  <si>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</si>
  <si>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</si>
  <si>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</si>
  <si>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</si>
  <si>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</si>
  <si>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</si>
  <si>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</si>
  <si>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</si>
  <si>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</si>
  <si>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</si>
  <si>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</si>
  <si>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</si>
  <si>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</si>
  <si>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</si>
  <si>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</si>
  <si>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</si>
  <si>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</si>
  <si>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</si>
  <si>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</si>
  <si>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</si>
  <si>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</si>
  <si>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</si>
  <si>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</si>
  <si>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</si>
  <si>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</si>
  <si>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</si>
  <si>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</si>
  <si>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</si>
  <si>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</si>
  <si>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</si>
  <si>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</si>
  <si>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</si>
  <si>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</si>
  <si>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</si>
  <si>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</si>
  <si>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</si>
  <si>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</si>
  <si>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</si>
  <si>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</si>
  <si>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</si>
  <si>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</si>
  <si>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</si>
  <si>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</si>
  <si>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</si>
  <si>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</si>
  <si>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</si>
  <si>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</si>
  <si>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</si>
  <si>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</si>
  <si>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</si>
  <si>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</si>
  <si>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</si>
  <si>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</si>
  <si>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</si>
  <si>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</si>
  <si>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</si>
  <si>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</si>
  <si>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</si>
  <si>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</si>
  <si>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</si>
  <si>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</si>
  <si>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</si>
  <si>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</si>
  <si>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</si>
  <si>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</si>
  <si>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</si>
  <si>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</si>
  <si>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</si>
  <si>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</si>
  <si>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</si>
  <si>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</si>
  <si>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</si>
  <si>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</si>
  <si>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</si>
  <si>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</si>
  <si>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</si>
  <si>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</si>
  <si>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</si>
  <si>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</si>
  <si>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</si>
  <si>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</si>
  <si>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</si>
  <si>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</si>
  <si>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</si>
  <si>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</si>
  <si>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</si>
  <si>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</si>
  <si>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</si>
  <si>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</si>
  <si>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</si>
  <si>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</si>
  <si>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</si>
  <si>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</si>
  <si>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</si>
  <si>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</si>
  <si>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</si>
  <si>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</si>
  <si>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</si>
  <si>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</si>
  <si>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</si>
  <si>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</si>
  <si>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</si>
  <si>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</si>
  <si>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</si>
  <si>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</si>
  <si>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</si>
  <si>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</si>
  <si>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</si>
  <si>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</si>
  <si>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</si>
  <si>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</si>
  <si>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</si>
  <si>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</si>
  <si>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</si>
  <si>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</si>
  <si>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</si>
  <si>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</si>
  <si>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</si>
  <si>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</si>
  <si>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</si>
  <si>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</si>
  <si>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</si>
  <si>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</si>
  <si>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</si>
  <si>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</si>
  <si>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</si>
  <si>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</si>
  <si>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</si>
  <si>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</si>
  <si>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</si>
  <si>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</si>
  <si>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</si>
  <si>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</si>
  <si>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</si>
  <si>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</si>
  <si>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</si>
  <si>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</si>
  <si>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</si>
  <si>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</si>
  <si>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</si>
  <si>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</si>
  <si>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</si>
  <si>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</si>
  <si>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</si>
  <si>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</si>
  <si>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</si>
  <si>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</si>
  <si>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</si>
  <si>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</si>
  <si>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</si>
  <si>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</si>
  <si>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</si>
  <si>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</si>
  <si>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</si>
  <si>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</si>
  <si>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</si>
  <si>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</si>
  <si>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</si>
  <si>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</si>
  <si>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</si>
  <si>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</si>
  <si>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</si>
  <si>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</si>
  <si>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</si>
  <si>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</si>
  <si>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</si>
  <si>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</si>
  <si>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</si>
  <si>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</si>
  <si>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</si>
  <si>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</si>
  <si>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</si>
  <si>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</si>
  <si>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</si>
  <si>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</si>
  <si>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</si>
  <si>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</si>
  <si>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</si>
  <si>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</si>
  <si>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</si>
  <si>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</si>
  <si>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</si>
  <si>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</si>
  <si>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</si>
  <si>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</si>
  <si>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</si>
  <si>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</si>
  <si>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</si>
  <si>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</si>
  <si>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</si>
  <si>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</si>
  <si>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</si>
  <si>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</si>
  <si>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</si>
  <si>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</si>
  <si>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</si>
  <si>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</si>
  <si>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</si>
  <si>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</si>
  <si>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</si>
  <si>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</si>
  <si>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</si>
  <si>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</si>
  <si>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</si>
  <si>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</si>
  <si>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</si>
  <si>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</si>
  <si>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</si>
  <si>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</si>
  <si>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</si>
  <si>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</si>
  <si>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</si>
  <si>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</si>
  <si>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</si>
  <si>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</si>
  <si>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</si>
  <si>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</si>
  <si>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</si>
  <si>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</si>
  <si>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</si>
  <si>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</si>
  <si>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</si>
  <si>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</si>
  <si>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</si>
  <si>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</si>
  <si>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</si>
  <si>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</si>
  <si>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</si>
  <si>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</si>
  <si>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</si>
  <si>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</si>
  <si>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</si>
  <si>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</si>
  <si>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</si>
  <si>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</si>
  <si>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</si>
  <si>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</si>
  <si>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</si>
  <si>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</si>
  <si>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</si>
  <si>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</si>
  <si>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</si>
  <si>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</si>
  <si>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</si>
  <si>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</si>
  <si>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</si>
  <si>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</si>
  <si>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</si>
  <si>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</si>
  <si>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</si>
  <si>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</si>
  <si>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</si>
  <si>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</si>
  <si>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</si>
  <si>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</si>
  <si>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</si>
  <si>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</si>
  <si>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</si>
  <si>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</si>
  <si>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</si>
  <si>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</si>
  <si>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</si>
  <si>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</si>
  <si>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</si>
  <si>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</si>
  <si>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</si>
  <si>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</si>
  <si>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</si>
  <si>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</si>
  <si>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</si>
  <si>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</si>
  <si>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</si>
  <si>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</si>
  <si>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</si>
  <si>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</si>
  <si>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</si>
  <si>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</si>
  <si>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</si>
  <si>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</si>
  <si>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</si>
  <si>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</si>
  <si>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</si>
  <si>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</si>
  <si>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</si>
  <si>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</si>
  <si>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</si>
  <si>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</si>
  <si>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</si>
  <si>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</si>
  <si>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</si>
  <si>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</si>
  <si>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</si>
  <si>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</si>
  <si>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</si>
  <si>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</si>
  <si>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</si>
  <si>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</si>
  <si>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</si>
  <si>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</si>
  <si>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</si>
  <si>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</si>
  <si>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</si>
  <si>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</si>
  <si>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</si>
  <si>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</si>
  <si>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</si>
  <si>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</si>
  <si>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</si>
  <si>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</si>
  <si>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</si>
  <si>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</si>
  <si>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</si>
  <si>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</si>
  <si>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</si>
  <si>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</si>
  <si>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</si>
  <si>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</si>
  <si>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</si>
  <si>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</si>
  <si>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</si>
  <si>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</si>
  <si>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</si>
  <si>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</si>
  <si>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</si>
  <si>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</si>
  <si>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</si>
  <si>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</si>
  <si>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</si>
  <si>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</si>
  <si>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</si>
  <si>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</si>
  <si>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</si>
  <si>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</si>
  <si>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</si>
  <si>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</si>
  <si>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</si>
  <si>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</si>
  <si>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</si>
  <si>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</si>
  <si>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</si>
  <si>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</si>
  <si>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</si>
  <si>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</si>
  <si>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</si>
  <si>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</si>
  <si>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</si>
  <si>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</si>
  <si>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</si>
  <si>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</si>
  <si>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</si>
  <si>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</si>
  <si>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</si>
  <si>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</si>
  <si>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</si>
  <si>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</si>
  <si>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</si>
  <si>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</si>
  <si>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</si>
  <si>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</si>
  <si>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</si>
  <si>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</si>
  <si>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</si>
  <si>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</si>
  <si>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</si>
  <si>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</si>
  <si>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</si>
  <si>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</si>
  <si>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</si>
  <si>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</si>
  <si>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</si>
  <si>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</si>
  <si>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</si>
  <si>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</si>
  <si>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</si>
  <si>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</si>
  <si>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</si>
  <si>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</si>
  <si>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</si>
  <si>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</si>
  <si>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</si>
  <si>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</si>
  <si>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</si>
  <si>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</si>
  <si>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</si>
  <si>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</si>
  <si>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</si>
  <si>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</si>
  <si>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</si>
  <si>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</si>
  <si>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</si>
  <si>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</si>
  <si>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</si>
  <si>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</si>
  <si>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</si>
  <si>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</si>
  <si>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</si>
  <si>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</si>
  <si>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</si>
  <si>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</si>
  <si>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</si>
  <si>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</si>
  <si>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</si>
  <si>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</si>
  <si>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</si>
  <si>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</si>
  <si>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</si>
  <si>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</si>
  <si>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</si>
  <si>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</si>
  <si>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</si>
  <si>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</si>
  <si>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</si>
  <si>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</si>
  <si>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</si>
  <si>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</si>
  <si>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</si>
  <si>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</si>
  <si>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</si>
  <si>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</si>
  <si>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</si>
  <si>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</si>
  <si>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</si>
  <si>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</si>
  <si>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</si>
  <si>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</si>
  <si>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</si>
  <si>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</si>
  <si>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</si>
  <si>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</si>
  <si>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</si>
  <si>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</si>
  <si>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</si>
  <si>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</si>
  <si>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</si>
  <si>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</si>
  <si>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</si>
  <si>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</si>
  <si>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</si>
  <si>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</si>
  <si>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</si>
  <si>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</si>
  <si>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</si>
  <si>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</si>
  <si>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</si>
  <si>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</si>
  <si>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</si>
  <si>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</si>
  <si>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</si>
  <si>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</si>
  <si>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</si>
  <si>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</si>
  <si>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</si>
  <si>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</si>
  <si>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</si>
  <si>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</si>
  <si>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</si>
  <si>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</si>
  <si>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</si>
  <si>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</si>
  <si>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</si>
  <si>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</si>
  <si>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</si>
  <si>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</si>
  <si>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</si>
  <si>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</si>
  <si>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</si>
  <si>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</si>
  <si>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</si>
  <si>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</si>
  <si>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</si>
  <si>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</si>
  <si>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</si>
  <si>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</si>
  <si>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</si>
  <si>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</si>
  <si>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</si>
  <si>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</si>
  <si>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</si>
  <si>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</si>
  <si>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</si>
  <si>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</si>
  <si>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</si>
  <si>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</si>
  <si>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</si>
  <si>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</si>
  <si>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</si>
  <si>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</si>
  <si>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</si>
  <si>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</si>
  <si>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</si>
  <si>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</si>
  <si>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</si>
  <si>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</si>
  <si>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</si>
  <si>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</si>
  <si>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</si>
  <si>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</si>
  <si>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</si>
  <si>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</si>
  <si>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</si>
  <si>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</si>
  <si>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</si>
  <si>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</si>
  <si>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</si>
  <si>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</si>
  <si>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</si>
  <si>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</si>
  <si>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</si>
  <si>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</si>
  <si>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</si>
  <si>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</si>
  <si>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</si>
  <si>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</si>
  <si>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</si>
  <si>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</si>
  <si>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</si>
  <si>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</si>
  <si>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</si>
  <si>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</si>
  <si>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</si>
  <si>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</si>
  <si>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</si>
  <si>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</si>
  <si>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</si>
  <si>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</si>
  <si>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</si>
  <si>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</si>
  <si>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</si>
  <si>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</si>
  <si>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</si>
  <si>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</si>
  <si>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</si>
  <si>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</si>
  <si>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</si>
  <si>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</si>
  <si>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</si>
  <si>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</si>
  <si>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</si>
  <si>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</si>
  <si>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</si>
  <si>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</si>
  <si>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</si>
  <si>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</si>
  <si>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</si>
  <si>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</si>
  <si>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</si>
  <si>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</si>
  <si>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</si>
  <si>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</si>
  <si>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</si>
  <si>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</si>
  <si>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</si>
  <si>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</si>
  <si>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</si>
  <si>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</si>
  <si>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</si>
  <si>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</si>
  <si>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</si>
  <si>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</si>
  <si>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</si>
  <si>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</si>
  <si>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</si>
  <si>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</si>
  <si>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</si>
  <si>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</si>
  <si>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</si>
  <si>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</si>
  <si>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</si>
  <si>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</si>
  <si>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</si>
  <si>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</si>
  <si>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</si>
  <si>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</si>
  <si>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</si>
  <si>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</si>
  <si>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</si>
  <si>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</si>
  <si>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</si>
  <si>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</si>
  <si>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</si>
  <si>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</si>
  <si>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</si>
  <si>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</si>
  <si>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</si>
  <si>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</si>
  <si>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</si>
  <si>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</si>
  <si>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</si>
  <si>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</si>
  <si>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</si>
  <si>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</si>
  <si>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</si>
  <si>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</si>
  <si>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</si>
  <si>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</si>
  <si>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</si>
  <si>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</si>
  <si>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</si>
  <si>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</si>
  <si>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</si>
  <si>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</si>
  <si>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</si>
  <si>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</si>
  <si>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</si>
  <si>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</si>
  <si>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</si>
  <si>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</si>
  <si>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</si>
  <si>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</si>
  <si>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</si>
  <si>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</si>
  <si>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</si>
  <si>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</si>
  <si>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</si>
  <si>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</si>
  <si>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</si>
  <si>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</si>
  <si>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</si>
  <si>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</si>
  <si>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</si>
  <si>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</si>
  <si>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</si>
  <si>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</si>
  <si>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</si>
  <si>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</si>
  <si>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</si>
  <si>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</si>
  <si>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</si>
  <si>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</si>
  <si>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</si>
  <si>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</si>
  <si>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</si>
  <si>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</si>
  <si>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</si>
  <si>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</si>
  <si>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</si>
  <si>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</si>
  <si>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</si>
  <si>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</si>
  <si>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</si>
  <si>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</si>
  <si>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</si>
  <si>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</si>
  <si>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</si>
  <si>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</si>
  <si>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</si>
  <si>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</si>
  <si>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</si>
  <si>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</si>
  <si>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</si>
  <si>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</si>
  <si>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</si>
  <si>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</si>
  <si>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</si>
  <si>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</si>
  <si>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</si>
  <si>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</si>
  <si>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</si>
  <si>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</si>
  <si>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</si>
  <si>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</si>
  <si>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</si>
  <si>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</si>
  <si>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</si>
  <si>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</si>
  <si>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</si>
  <si>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</si>
  <si>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</si>
  <si>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</si>
  <si>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</si>
  <si>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</si>
  <si>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</si>
  <si>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</si>
  <si>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</si>
  <si>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</si>
  <si>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</si>
  <si>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</si>
  <si>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</si>
  <si>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</si>
  <si>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</si>
  <si>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</si>
  <si>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</si>
  <si>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</si>
  <si>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</si>
  <si>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</si>
  <si>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</si>
  <si>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</si>
  <si>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</si>
  <si>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</si>
  <si>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</si>
  <si>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</si>
  <si>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</si>
  <si>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</si>
  <si>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</si>
  <si>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</si>
  <si>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</si>
  <si>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</si>
  <si>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</si>
  <si>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</si>
  <si>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</si>
  <si>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</si>
  <si>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</si>
  <si>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</si>
  <si>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</si>
  <si>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</si>
  <si>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</si>
  <si>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</si>
  <si>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</si>
  <si>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</si>
  <si>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</si>
  <si>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</si>
  <si>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</si>
  <si>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</si>
  <si>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</si>
  <si>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</si>
  <si>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</si>
  <si>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</si>
  <si>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</si>
  <si>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</si>
  <si>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</si>
  <si>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</si>
  <si>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</si>
  <si>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</si>
  <si>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</si>
  <si>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</si>
  <si>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</si>
  <si>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</si>
  <si>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</si>
  <si>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</si>
  <si>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</si>
  <si>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</si>
  <si>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</si>
  <si>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</si>
  <si>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</si>
  <si>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</si>
  <si>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</si>
  <si>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</si>
  <si>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</si>
  <si>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</si>
  <si>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</si>
  <si>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</si>
  <si>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</si>
  <si>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</si>
  <si>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</si>
  <si>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</si>
  <si>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</si>
  <si>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</si>
  <si>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</si>
  <si>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</si>
  <si>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</si>
  <si>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</si>
  <si>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</si>
  <si>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</si>
  <si>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</si>
  <si>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</si>
  <si>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</si>
  <si>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</si>
  <si>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</si>
  <si>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</si>
  <si>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</si>
  <si>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</si>
  <si>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</si>
  <si>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</si>
  <si>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</si>
  <si>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</si>
  <si>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</si>
  <si>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</si>
  <si>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</si>
  <si>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</si>
  <si>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</si>
  <si>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</si>
  <si>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</si>
  <si>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</si>
  <si>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</si>
  <si>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</si>
  <si>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</si>
  <si>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</si>
  <si>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</si>
  <si>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</si>
  <si>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</si>
  <si>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</si>
  <si>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</si>
  <si>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</si>
  <si>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</si>
  <si>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</si>
  <si>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</si>
  <si>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</si>
  <si>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</si>
  <si>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</si>
  <si>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</si>
  <si>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</si>
  <si>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</si>
  <si>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</si>
  <si>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</si>
  <si>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</si>
  <si>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</si>
  <si>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</si>
  <si>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</si>
  <si>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</si>
  <si>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</si>
  <si>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</si>
  <si>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</si>
  <si>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</si>
  <si>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</si>
  <si>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</si>
  <si>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</si>
  <si>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</si>
  <si>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</si>
  <si>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</si>
  <si>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</si>
  <si>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</si>
  <si>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</si>
  <si>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</si>
  <si>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</si>
  <si>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</si>
  <si>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</si>
  <si>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</si>
  <si>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</si>
  <si>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</si>
  <si>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</si>
  <si>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</si>
  <si>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</si>
  <si>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</si>
  <si>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</si>
  <si>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</si>
  <si>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</si>
  <si>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</si>
  <si>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</si>
  <si>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</si>
  <si>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</si>
  <si>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</si>
  <si>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</si>
  <si>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</si>
  <si>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</si>
  <si>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</si>
  <si>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</si>
  <si>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</si>
  <si>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</si>
  <si>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</si>
  <si>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</si>
  <si>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</si>
  <si>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</si>
  <si>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</si>
  <si>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</si>
  <si>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</si>
  <si>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</si>
  <si>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</si>
  <si>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</si>
  <si>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</si>
  <si>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</si>
  <si>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</si>
  <si>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</si>
  <si>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</si>
  <si>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</si>
  <si>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</si>
  <si>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</si>
  <si>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</si>
  <si>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</si>
  <si>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</si>
  <si>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</si>
  <si>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</si>
  <si>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</si>
  <si>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</si>
  <si>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</si>
  <si>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</si>
  <si>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</si>
  <si>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</si>
  <si>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</si>
  <si>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</si>
  <si>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</si>
  <si>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</si>
  <si>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</si>
  <si>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</si>
  <si>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</si>
  <si>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</si>
  <si>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</si>
  <si>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</si>
  <si>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</si>
  <si>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</si>
  <si>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</si>
  <si>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</si>
  <si>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</si>
  <si>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</si>
  <si>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</si>
  <si>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</si>
  <si>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</si>
  <si>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</si>
  <si>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</si>
  <si>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</si>
  <si>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</si>
  <si>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</si>
  <si>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</si>
  <si>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</si>
  <si>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</si>
  <si>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</si>
  <si>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</si>
  <si>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</si>
  <si>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</si>
  <si>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</si>
  <si>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</si>
  <si>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</si>
  <si>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</si>
  <si>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</si>
  <si>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</si>
  <si>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</si>
  <si>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</si>
  <si>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</si>
  <si>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</si>
  <si>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</si>
  <si>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</si>
  <si>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</si>
  <si>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</si>
  <si>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</si>
  <si>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</si>
  <si>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</si>
  <si>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</si>
  <si>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</si>
  <si>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</si>
  <si>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</si>
  <si>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</si>
  <si>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</si>
  <si>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</si>
  <si>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</si>
  <si>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</si>
  <si>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</si>
  <si>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</si>
  <si>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</si>
  <si>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</si>
  <si>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</si>
  <si>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</si>
  <si>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</si>
  <si>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</si>
  <si>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</si>
  <si>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</si>
  <si>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</si>
  <si>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</si>
  <si>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</si>
  <si>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</si>
  <si>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</si>
  <si>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</si>
  <si>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</si>
  <si>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</si>
  <si>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</si>
  <si>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</si>
  <si>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</si>
  <si>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</si>
  <si>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</si>
  <si>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</si>
  <si>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</si>
  <si>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</si>
  <si>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</si>
  <si>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</si>
  <si>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</si>
  <si>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</si>
  <si>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</si>
  <si>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</si>
  <si>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</si>
  <si>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</si>
  <si>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</si>
  <si>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</si>
  <si>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</si>
  <si>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</si>
  <si>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</si>
  <si>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</si>
  <si>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</si>
  <si>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</si>
  <si>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</si>
  <si>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</si>
  <si>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</si>
  <si>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</si>
  <si>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</si>
  <si>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</si>
  <si>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</si>
  <si>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</si>
  <si>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</si>
  <si>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</si>
  <si>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</si>
  <si>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</si>
  <si>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</si>
  <si>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</si>
  <si>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</si>
  <si>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</si>
  <si>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</si>
  <si>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</si>
  <si>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</si>
  <si>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</si>
  <si>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</si>
  <si>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</si>
  <si>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</si>
  <si>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</si>
  <si>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</si>
  <si>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</si>
  <si>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</si>
  <si>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</si>
  <si>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</si>
  <si>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</si>
  <si>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</si>
  <si>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</si>
  <si>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</si>
  <si>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</si>
  <si>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</si>
  <si>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</si>
  <si>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</si>
  <si>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</si>
  <si>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</si>
  <si>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</si>
  <si>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</si>
  <si>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</si>
  <si>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</si>
  <si>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</si>
  <si>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</si>
  <si>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</si>
  <si>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</si>
  <si>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</si>
  <si>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</si>
  <si>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</si>
  <si>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</si>
  <si>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</si>
  <si>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</si>
  <si>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</si>
  <si>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</si>
  <si>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</si>
  <si>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</si>
  <si>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</si>
  <si>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</si>
  <si>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</si>
  <si>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</si>
  <si>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</si>
  <si>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</si>
  <si>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</si>
  <si>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</si>
  <si>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</si>
  <si>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</si>
  <si>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</si>
  <si>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</si>
  <si>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</si>
  <si>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</si>
  <si>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</si>
  <si>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</si>
  <si>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</si>
  <si>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</si>
  <si>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</si>
  <si>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</si>
  <si>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</si>
  <si>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</si>
  <si>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</si>
  <si>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</si>
  <si>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</si>
  <si>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</si>
  <si>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</si>
  <si>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</si>
  <si>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</si>
  <si>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</si>
  <si>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</si>
  <si>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</si>
  <si>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</si>
  <si>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</si>
  <si>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</si>
  <si>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</si>
  <si>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</si>
  <si>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</si>
  <si>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</si>
  <si>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</si>
  <si>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</si>
  <si>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</si>
  <si>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</si>
  <si>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</si>
  <si>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</si>
  <si>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</si>
  <si>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</si>
  <si>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</si>
  <si>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</si>
  <si>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</si>
  <si>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</si>
  <si>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</si>
  <si>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</si>
  <si>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</si>
  <si>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</si>
  <si>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</si>
  <si>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</si>
  <si>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</si>
  <si>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</si>
  <si>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</si>
  <si>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</si>
  <si>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</si>
  <si>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</si>
  <si>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</si>
  <si>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</si>
  <si>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</si>
  <si>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</si>
  <si>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</si>
  <si>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</si>
  <si>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</si>
  <si>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</si>
  <si>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</si>
  <si>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</si>
  <si>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</si>
  <si>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</si>
  <si>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</si>
  <si>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</si>
  <si>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</si>
  <si>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</si>
  <si>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</si>
  <si>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</si>
  <si>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</si>
  <si>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</si>
  <si>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</si>
  <si>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</si>
  <si>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</si>
  <si>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</si>
  <si>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</si>
  <si>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</si>
  <si>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</si>
  <si>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</si>
  <si>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</si>
  <si>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</si>
  <si>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</si>
  <si>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</si>
  <si>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</si>
  <si>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</si>
  <si>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</si>
  <si>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</si>
  <si>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</si>
  <si>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</si>
  <si>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</si>
  <si>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</si>
  <si>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</si>
  <si>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</si>
  <si>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</si>
  <si>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</si>
  <si>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</si>
  <si>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</si>
  <si>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</si>
  <si>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</si>
  <si>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</si>
  <si>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</si>
  <si>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</si>
  <si>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</si>
  <si>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</si>
  <si>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</si>
  <si>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</si>
  <si>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</si>
  <si>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</si>
  <si>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</si>
  <si>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</si>
  <si>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</si>
  <si>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</si>
  <si>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</si>
  <si>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</si>
  <si>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</si>
  <si>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</si>
  <si>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</si>
  <si>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</si>
  <si>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</si>
  <si>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</si>
  <si>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</si>
  <si>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</si>
  <si>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</si>
  <si>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</si>
  <si>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</si>
  <si>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</si>
  <si>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</si>
  <si>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</si>
  <si>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</si>
  <si>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</si>
  <si>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</si>
  <si>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</si>
  <si>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</si>
  <si>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</si>
  <si>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</si>
  <si>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</si>
  <si>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</si>
  <si>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</si>
  <si>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</si>
  <si>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</si>
  <si>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</si>
  <si>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</si>
  <si>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</si>
  <si>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</si>
  <si>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</si>
  <si>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</si>
  <si>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</si>
  <si>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</si>
  <si>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</si>
  <si>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</si>
  <si>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</si>
  <si>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</si>
  <si>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</si>
  <si>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</si>
  <si>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</si>
  <si>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</si>
  <si>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</si>
  <si>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</si>
  <si>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</si>
  <si>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</si>
  <si>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</si>
  <si>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</si>
  <si>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</si>
  <si>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</si>
  <si>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</si>
  <si>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</si>
  <si>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</si>
  <si>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</si>
  <si>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</si>
  <si>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</si>
  <si>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</si>
  <si>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</si>
  <si>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</si>
  <si>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</si>
  <si>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</si>
  <si>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</si>
  <si>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</si>
  <si>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</si>
  <si>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</si>
  <si>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</si>
  <si>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</si>
  <si>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</si>
  <si>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</si>
  <si>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</si>
  <si>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</si>
  <si>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</si>
  <si>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</si>
  <si>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</si>
  <si>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</si>
  <si>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</si>
  <si>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</si>
  <si>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</si>
  <si>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</si>
  <si>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</si>
  <si>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</si>
  <si>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</si>
  <si>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</si>
  <si>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</si>
  <si>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</si>
  <si>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</si>
  <si>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</si>
  <si>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</si>
  <si>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</si>
  <si>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</si>
  <si>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</si>
  <si>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</si>
  <si>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</si>
  <si>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</si>
  <si>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</si>
  <si>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</si>
  <si>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</si>
  <si>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</si>
  <si>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</si>
  <si>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</si>
  <si>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</si>
  <si>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</si>
  <si>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</si>
  <si>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</si>
  <si>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</si>
  <si>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</si>
  <si>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</si>
  <si>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</si>
  <si>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</si>
  <si>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</si>
  <si>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</si>
  <si>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</si>
  <si>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</si>
  <si>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</si>
  <si>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</si>
  <si>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</si>
  <si>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</si>
  <si>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</si>
  <si>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</si>
  <si>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</si>
  <si>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</si>
  <si>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</si>
  <si>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</si>
  <si>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</si>
  <si>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</si>
  <si>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</si>
  <si>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</si>
  <si>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</si>
  <si>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</si>
  <si>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</si>
  <si>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</si>
  <si>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</si>
  <si>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</si>
  <si>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</si>
  <si>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</si>
  <si>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</si>
  <si>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</si>
  <si>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</si>
  <si>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</si>
  <si>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</si>
  <si>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</si>
  <si>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</si>
  <si>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</si>
  <si>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</si>
  <si>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</si>
  <si>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</si>
  <si>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</si>
  <si>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</si>
  <si>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</si>
  <si>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</si>
  <si>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</si>
  <si>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</si>
  <si>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</si>
  <si>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</si>
  <si>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</si>
  <si>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</si>
  <si>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</si>
  <si>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</si>
  <si>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</si>
  <si>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</si>
  <si>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</si>
  <si>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</si>
  <si>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</si>
  <si>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</si>
  <si>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</si>
  <si>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</si>
  <si>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</si>
  <si>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</si>
  <si>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</si>
  <si>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</si>
  <si>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</si>
  <si>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</si>
  <si>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</si>
  <si>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</si>
  <si>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</si>
  <si>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</si>
  <si>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</si>
  <si>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</si>
  <si>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</si>
  <si>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</si>
  <si>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</si>
  <si>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</si>
  <si>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</si>
  <si>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</si>
  <si>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</si>
  <si>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</si>
  <si>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</si>
  <si>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</si>
  <si>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</si>
  <si>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</si>
  <si>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</si>
  <si>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</si>
  <si>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</si>
  <si>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</si>
  <si>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</si>
  <si>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</si>
  <si>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</si>
  <si>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</si>
  <si>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</si>
  <si>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</si>
  <si>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</si>
  <si>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</si>
  <si>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</si>
  <si>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</si>
  <si>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</si>
  <si>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</si>
  <si>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</si>
  <si>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</si>
  <si>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</si>
  <si>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</si>
  <si>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</si>
  <si>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</si>
  <si>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</si>
  <si>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</si>
  <si>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</si>
  <si>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</si>
  <si>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</si>
  <si>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</si>
  <si>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</si>
  <si>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</si>
  <si>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</si>
  <si>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</si>
  <si>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</si>
  <si>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</si>
  <si>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</si>
  <si>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</si>
  <si>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</si>
  <si>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</si>
  <si>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</si>
  <si>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</si>
  <si>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</si>
  <si>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</si>
  <si>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</si>
  <si>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</si>
  <si>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</si>
  <si>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</si>
  <si>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</si>
  <si>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</si>
  <si>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</si>
  <si>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</si>
  <si>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</si>
  <si>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</si>
  <si>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</si>
  <si>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</si>
  <si>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</si>
  <si>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</si>
  <si>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</si>
  <si>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</si>
  <si>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</si>
  <si>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</si>
  <si>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</si>
  <si>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</si>
  <si>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</si>
  <si>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</si>
  <si>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</si>
  <si>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</si>
  <si>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</si>
  <si>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</si>
  <si>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</si>
  <si>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</si>
  <si>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</si>
  <si>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</si>
  <si>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</si>
  <si>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</si>
  <si>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</si>
  <si>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</si>
  <si>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</si>
  <si>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</si>
  <si>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</si>
  <si>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</si>
  <si>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</si>
  <si>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</si>
  <si>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</si>
  <si>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</si>
  <si>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</si>
  <si>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</si>
  <si>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</si>
  <si>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</si>
  <si>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</si>
  <si>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</si>
  <si>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</si>
  <si>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</si>
  <si>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</si>
  <si>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</si>
  <si>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</si>
  <si>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</si>
  <si>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</si>
  <si>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</si>
  <si>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</si>
  <si>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</si>
  <si>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</si>
  <si>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</si>
  <si>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</si>
  <si>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</si>
  <si>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</si>
  <si>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</si>
  <si>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</si>
  <si>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</si>
  <si>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</si>
  <si>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</si>
  <si>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</si>
  <si>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</si>
  <si>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</si>
  <si>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</si>
  <si>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</si>
  <si>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</si>
  <si>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</si>
  <si>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</si>
  <si>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</si>
  <si>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</si>
  <si>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</si>
  <si>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</si>
  <si>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</si>
  <si>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</si>
  <si>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</si>
  <si>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</si>
  <si>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</si>
  <si>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</si>
  <si>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</si>
  <si>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</si>
  <si>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</si>
  <si>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</si>
  <si>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</si>
  <si>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</si>
  <si>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</si>
  <si>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</si>
  <si>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</si>
  <si>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</si>
  <si>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</si>
  <si>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</si>
  <si>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</si>
  <si>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</si>
  <si>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</si>
  <si>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</si>
  <si>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</si>
  <si>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</si>
  <si>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</si>
  <si>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</si>
  <si>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</si>
  <si>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</si>
  <si>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</si>
  <si>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</si>
  <si>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</si>
  <si>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</si>
  <si>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</si>
  <si>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</si>
  <si>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</si>
  <si>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</si>
  <si>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</si>
  <si>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</si>
  <si>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</si>
  <si>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</si>
  <si>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</si>
  <si>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</si>
  <si>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</si>
  <si>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</si>
  <si>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</si>
  <si>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</si>
  <si>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</si>
  <si>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</si>
  <si>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</si>
  <si>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</si>
  <si>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</si>
  <si>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</si>
  <si>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</si>
  <si>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</si>
  <si>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</si>
  <si>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</si>
  <si>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</si>
  <si>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</si>
  <si>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</si>
  <si>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</si>
  <si>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</si>
  <si>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</si>
  <si>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</si>
  <si>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</si>
  <si>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</si>
  <si>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</si>
  <si>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</si>
  <si>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</si>
  <si>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</si>
  <si>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</si>
  <si>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</si>
  <si>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</si>
  <si>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</si>
  <si>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</si>
  <si>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</si>
  <si>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</si>
  <si>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</si>
  <si>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</si>
  <si>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</si>
  <si>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</si>
  <si>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</si>
  <si>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</si>
  <si>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</si>
  <si>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</si>
  <si>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</si>
  <si>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</si>
  <si>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</si>
  <si>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</si>
  <si>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</si>
  <si>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</si>
  <si>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</si>
  <si>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</si>
  <si>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</si>
  <si>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</si>
  <si>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</si>
  <si>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</si>
  <si>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</si>
  <si>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</si>
  <si>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</si>
  <si>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</si>
  <si>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</si>
  <si>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</si>
  <si>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</si>
  <si>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</si>
  <si>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</si>
  <si>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</si>
  <si>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</si>
  <si>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</si>
  <si>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</si>
  <si>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</si>
  <si>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</si>
  <si>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</si>
  <si>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</si>
  <si>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</si>
  <si>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</si>
  <si>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</si>
  <si>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</si>
  <si>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</si>
  <si>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</si>
  <si>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</si>
  <si>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</si>
  <si>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</si>
  <si>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</si>
  <si>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</si>
  <si>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</si>
  <si>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</si>
  <si>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</si>
  <si>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</si>
  <si>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</si>
  <si>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</si>
  <si>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</si>
  <si>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</si>
  <si>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</si>
  <si>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</si>
  <si>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</si>
  <si>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</si>
  <si>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</si>
  <si>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</si>
  <si>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</si>
  <si>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</si>
  <si>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</si>
  <si>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</si>
  <si>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</si>
  <si>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</si>
  <si>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</si>
  <si>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</si>
  <si>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</si>
  <si>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</si>
  <si>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</si>
  <si>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</si>
  <si>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</si>
  <si>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</si>
  <si>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</si>
  <si>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</si>
  <si>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</si>
  <si>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</si>
  <si>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</si>
  <si>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</si>
  <si>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</si>
  <si>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</si>
  <si>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</si>
  <si>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</si>
  <si>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</si>
  <si>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</si>
  <si>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</si>
  <si>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</si>
  <si>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</si>
  <si>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</si>
  <si>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</si>
  <si>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</si>
  <si>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</si>
  <si>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</si>
  <si>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</si>
  <si>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</si>
  <si>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</si>
  <si>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</si>
  <si>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</si>
  <si>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</si>
  <si>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</si>
  <si>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</si>
  <si>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</si>
  <si>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</si>
  <si>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</si>
  <si>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</si>
  <si>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</si>
  <si>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</si>
  <si>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</si>
  <si>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</si>
  <si>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</si>
  <si>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</si>
  <si>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</si>
  <si>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</si>
  <si>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</si>
  <si>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</si>
  <si>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</si>
  <si>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</si>
  <si>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</si>
  <si>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</si>
  <si>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</si>
  <si>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</si>
  <si>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</si>
  <si>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</si>
  <si>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</si>
  <si>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</si>
  <si>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</si>
  <si>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</si>
  <si>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</si>
  <si>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</si>
  <si>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</si>
  <si>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</si>
  <si>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</si>
  <si>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</si>
  <si>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</si>
  <si>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</si>
  <si>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</si>
  <si>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</si>
  <si>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</si>
  <si>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</si>
  <si>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</si>
  <si>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</si>
  <si>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</si>
  <si>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</si>
  <si>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</si>
  <si>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</si>
  <si>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</si>
  <si>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</si>
  <si>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</si>
  <si>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</si>
  <si>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</si>
  <si>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</si>
  <si>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</si>
  <si>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</si>
  <si>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</si>
  <si>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</si>
  <si>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</si>
  <si>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</si>
  <si>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</si>
  <si>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</si>
  <si>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</si>
  <si>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</si>
  <si>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</si>
  <si>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</si>
  <si>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</si>
  <si>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</si>
  <si>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</si>
  <si>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</si>
  <si>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</si>
  <si>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</si>
  <si>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</si>
  <si>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</si>
  <si>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</si>
  <si>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</si>
  <si>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</si>
  <si>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</si>
  <si>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</si>
  <si>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</si>
  <si>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</si>
  <si>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</si>
  <si>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</si>
  <si>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</si>
  <si>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</si>
  <si>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</si>
  <si>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</si>
  <si>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</si>
  <si>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</si>
  <si>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</si>
  <si>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</si>
  <si>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</si>
  <si>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</si>
  <si>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</si>
  <si>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</si>
  <si>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</si>
  <si>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</si>
  <si>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</si>
  <si>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</si>
  <si>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</si>
  <si>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</si>
  <si>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</si>
  <si>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</si>
  <si>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</si>
  <si>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</si>
  <si>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</si>
  <si>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</si>
  <si>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</si>
  <si>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</si>
  <si>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</si>
  <si>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</si>
  <si>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</si>
  <si>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</si>
  <si>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</si>
  <si>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</si>
  <si>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</si>
  <si>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</si>
  <si>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</si>
  <si>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</si>
  <si>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</si>
  <si>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</si>
  <si>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</si>
  <si>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</si>
  <si>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</si>
  <si>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</si>
  <si>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</si>
  <si>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</si>
  <si>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</si>
  <si>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</si>
  <si>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</si>
  <si>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</si>
  <si>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</si>
  <si>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</si>
  <si>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</si>
  <si>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</si>
  <si>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</si>
  <si>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</si>
  <si>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</si>
  <si>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</si>
  <si>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</si>
  <si>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</si>
  <si>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</si>
  <si>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</si>
  <si>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</si>
  <si>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</si>
  <si>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</si>
  <si>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</si>
  <si>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</si>
  <si>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</si>
  <si>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</si>
  <si>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</si>
  <si>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</si>
  <si>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</si>
  <si>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</si>
  <si>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</si>
  <si>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</si>
  <si>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</si>
  <si>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</si>
  <si>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</si>
  <si>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</si>
  <si>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</si>
  <si>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</si>
  <si>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</si>
  <si>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</si>
  <si>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</si>
  <si>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</si>
  <si>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</si>
  <si>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</si>
  <si>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</si>
  <si>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</si>
  <si>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</si>
  <si>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</si>
  <si>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</si>
  <si>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</si>
  <si>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</si>
  <si>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</si>
  <si>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</si>
  <si>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</si>
  <si>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</si>
  <si>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</si>
  <si>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</si>
  <si>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</si>
  <si>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</si>
  <si>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</si>
  <si>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</si>
  <si>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</si>
  <si>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</si>
  <si>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</si>
  <si>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</si>
  <si>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</si>
  <si>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</si>
  <si>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</si>
  <si>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</si>
  <si>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</si>
  <si>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</si>
  <si>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</si>
  <si>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</si>
  <si>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</si>
  <si>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</si>
  <si>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</si>
  <si>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</si>
  <si>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</si>
  <si>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</si>
  <si>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</si>
  <si>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</si>
  <si>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</si>
  <si>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</si>
  <si>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</si>
  <si>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</si>
  <si>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</si>
  <si>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</si>
  <si>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</si>
  <si>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</si>
  <si>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</si>
  <si>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</si>
  <si>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</si>
  <si>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</si>
  <si>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</si>
  <si>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</si>
  <si>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</si>
  <si>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</si>
  <si>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</si>
  <si>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</si>
  <si>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</si>
  <si>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</si>
  <si>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</si>
  <si>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</si>
  <si>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</si>
  <si>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</si>
  <si>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</si>
  <si>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</si>
  <si>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</si>
  <si>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</si>
  <si>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</si>
  <si>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</si>
  <si>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</si>
  <si>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</si>
  <si>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</si>
  <si>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</si>
  <si>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</si>
  <si>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</si>
  <si>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</si>
  <si>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</si>
  <si>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</si>
  <si>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</si>
  <si>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</si>
  <si>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</si>
  <si>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</si>
  <si>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</si>
  <si>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</si>
  <si>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</si>
  <si>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</si>
  <si>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</si>
  <si>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</si>
  <si>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</si>
  <si>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</si>
  <si>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</si>
  <si>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</si>
  <si>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</si>
  <si>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</si>
  <si>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</si>
  <si>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</si>
  <si>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</si>
  <si>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</si>
  <si>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</si>
  <si>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</si>
  <si>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</si>
  <si>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</si>
  <si>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</si>
  <si>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</si>
  <si>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</si>
  <si>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</si>
  <si>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</si>
  <si>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</si>
  <si>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</si>
  <si>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</si>
  <si>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</si>
  <si>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</si>
  <si>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</si>
  <si>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</si>
  <si>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</si>
  <si>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</si>
  <si>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</si>
  <si>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</si>
  <si>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</si>
  <si>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</si>
  <si>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</si>
  <si>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</si>
  <si>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</si>
  <si>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</si>
  <si>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</si>
  <si>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</si>
  <si>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</si>
  <si>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</si>
  <si>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</si>
  <si>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</si>
  <si>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</si>
  <si>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</si>
  <si>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</si>
  <si>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</si>
  <si>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</si>
  <si>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</si>
  <si>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</si>
  <si>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</si>
  <si>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</si>
  <si>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</si>
  <si>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</si>
  <si>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</si>
  <si>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</si>
  <si>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</si>
  <si>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</si>
  <si>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</si>
  <si>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</si>
  <si>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</si>
  <si>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</si>
  <si>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</si>
  <si>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</si>
  <si>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</si>
  <si>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</si>
  <si>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</si>
  <si>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</si>
  <si>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</si>
  <si>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</si>
  <si>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</si>
  <si>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</si>
  <si>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</si>
  <si>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</si>
  <si>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</si>
  <si>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</si>
  <si>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</si>
  <si>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</si>
  <si>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</si>
  <si>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</si>
  <si>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</si>
  <si>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</si>
  <si>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</si>
  <si>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</si>
  <si>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</si>
  <si>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</si>
  <si>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</si>
  <si>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</si>
  <si>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</si>
  <si>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</si>
  <si>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</si>
  <si>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</si>
  <si>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</si>
  <si>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</si>
  <si>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</si>
  <si>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</si>
  <si>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</si>
  <si>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</si>
  <si>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</si>
  <si>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</si>
  <si>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</si>
  <si>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</si>
  <si>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</si>
  <si>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</si>
  <si>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</si>
  <si>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</si>
  <si>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</si>
  <si>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</si>
  <si>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</si>
  <si>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</si>
  <si>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</si>
  <si>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</si>
  <si>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</si>
  <si>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</si>
  <si>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</si>
  <si>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</si>
  <si>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</si>
  <si>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</si>
  <si>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</si>
  <si>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</si>
  <si>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</si>
  <si>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</si>
  <si>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</si>
  <si>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</si>
  <si>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</si>
  <si>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</si>
  <si>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</si>
  <si>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</si>
  <si>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</si>
  <si>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</si>
  <si>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</si>
  <si>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</si>
  <si>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</si>
  <si>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</si>
  <si>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</si>
  <si>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</si>
  <si>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</si>
  <si>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</si>
  <si>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</si>
  <si>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</si>
  <si>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</si>
  <si>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</si>
  <si>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</si>
  <si>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</si>
  <si>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</si>
  <si>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</si>
  <si>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</si>
  <si>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</si>
  <si>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</si>
  <si>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</si>
  <si>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</si>
  <si>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</si>
  <si>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</si>
  <si>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</si>
  <si>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</si>
  <si>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</si>
  <si>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</si>
  <si>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</si>
  <si>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</si>
  <si>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</si>
  <si>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</si>
  <si>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</si>
  <si>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</si>
  <si>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</si>
  <si>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</si>
  <si>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</si>
  <si>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</si>
  <si>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</si>
  <si>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</si>
  <si>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</si>
  <si>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</si>
  <si>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</si>
  <si>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</si>
  <si>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</si>
  <si>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</si>
  <si>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</si>
  <si>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</si>
  <si>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</si>
  <si>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</si>
  <si>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</si>
  <si>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</si>
  <si>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</si>
  <si>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</si>
  <si>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</si>
  <si>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</si>
  <si>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</si>
  <si>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</si>
  <si>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</si>
  <si>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</si>
  <si>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</si>
  <si>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</si>
  <si>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</si>
  <si>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</si>
  <si>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</si>
  <si>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</si>
  <si>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</si>
  <si>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</si>
  <si>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</si>
  <si>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</si>
  <si>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</si>
  <si>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</si>
  <si>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</si>
  <si>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</si>
  <si>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</si>
  <si>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</si>
  <si>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</si>
  <si>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</si>
  <si>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</si>
  <si>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</si>
  <si>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</si>
  <si>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</si>
  <si>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</si>
  <si>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</si>
  <si>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</si>
  <si>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</si>
  <si>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</si>
  <si>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</si>
  <si>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</si>
  <si>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</si>
  <si>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</si>
  <si>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</si>
  <si>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</si>
  <si>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</si>
  <si>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</si>
  <si>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</si>
  <si>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</si>
  <si>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</si>
  <si>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</si>
  <si>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</si>
  <si>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</si>
  <si>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</si>
  <si>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</si>
  <si>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</si>
  <si>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</si>
  <si>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</si>
  <si>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</si>
  <si>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</si>
  <si>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</si>
  <si>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</si>
  <si>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</si>
  <si>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</si>
  <si>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</si>
  <si>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</si>
  <si>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</si>
  <si>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</si>
  <si>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</si>
  <si>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</si>
  <si>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</si>
  <si>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</si>
  <si>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</si>
  <si>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</si>
  <si>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</si>
  <si>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</si>
  <si>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</si>
  <si>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</si>
  <si>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</si>
  <si>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</si>
  <si>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</si>
  <si>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</si>
  <si>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</si>
  <si>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</si>
  <si>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</si>
  <si>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</si>
  <si>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</si>
  <si>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</si>
  <si>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</si>
  <si>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</si>
  <si>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</si>
  <si>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</si>
  <si>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</si>
  <si>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</si>
  <si>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</si>
  <si>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</si>
  <si>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</si>
  <si>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</si>
  <si>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</si>
  <si>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</si>
  <si>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</si>
  <si>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</si>
  <si>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</si>
  <si>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</si>
  <si>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</si>
  <si>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</si>
  <si>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</si>
  <si>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</si>
  <si>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</si>
  <si>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</si>
  <si>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</si>
  <si>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</si>
  <si>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</si>
  <si>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</si>
  <si>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</si>
  <si>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</si>
  <si>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</si>
  <si>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</si>
  <si>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</si>
  <si>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</si>
  <si>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</si>
  <si>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</si>
  <si>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</si>
  <si>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</si>
  <si>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</si>
  <si>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</si>
  <si>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</si>
  <si>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</si>
  <si>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</si>
  <si>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</si>
  <si>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</si>
  <si>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</si>
  <si>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</si>
  <si>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</si>
  <si>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</si>
  <si>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</si>
  <si>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</si>
  <si>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</si>
  <si>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</si>
  <si>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</si>
  <si>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</si>
  <si>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</si>
  <si>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</si>
  <si>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</si>
  <si>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</si>
  <si>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</si>
  <si>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</si>
  <si>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</si>
  <si>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</si>
  <si>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</si>
  <si>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</si>
  <si>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</si>
  <si>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</si>
  <si>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</si>
  <si>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</si>
  <si>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</si>
  <si>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</si>
  <si>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</si>
  <si>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</si>
  <si>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</si>
  <si>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</si>
  <si>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</si>
  <si>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</si>
  <si>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</si>
  <si>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</si>
  <si>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</si>
  <si>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</si>
  <si>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</si>
  <si>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</si>
  <si>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</si>
  <si>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</si>
  <si>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</si>
  <si>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</si>
  <si>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</si>
  <si>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</si>
  <si>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</si>
  <si>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</si>
  <si>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</si>
  <si>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</si>
  <si>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</si>
  <si>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</si>
  <si>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</si>
  <si>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</si>
  <si>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</si>
  <si>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</si>
  <si>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</si>
  <si>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</si>
  <si>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</si>
  <si>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</si>
  <si>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</si>
  <si>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</si>
  <si>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</si>
  <si>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</si>
  <si>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</si>
  <si>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</si>
  <si>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</si>
  <si>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</si>
  <si>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</si>
  <si>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</si>
  <si>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</si>
  <si>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</si>
  <si>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</si>
  <si>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</si>
  <si>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</si>
  <si>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</si>
  <si>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</si>
  <si>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</si>
  <si>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</si>
  <si>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</si>
  <si>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</si>
  <si>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</si>
  <si>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</si>
  <si>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</si>
  <si>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</si>
  <si>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</si>
  <si>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</si>
  <si>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</si>
  <si>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</si>
  <si>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</si>
  <si>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</si>
  <si>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</si>
  <si>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</si>
  <si>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</si>
  <si>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</si>
  <si>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</si>
  <si>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</si>
  <si>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</si>
  <si>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</si>
  <si>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</si>
  <si>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</si>
  <si>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</si>
  <si>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</si>
  <si>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</si>
  <si>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</si>
  <si>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</si>
  <si>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</si>
  <si>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</si>
  <si>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</si>
  <si>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</si>
  <si>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</si>
  <si>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</si>
  <si>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</si>
  <si>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</si>
  <si>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</si>
  <si>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</si>
  <si>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</si>
  <si>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</si>
  <si>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</si>
  <si>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</si>
  <si>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</si>
  <si>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</si>
  <si>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</si>
  <si>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</si>
  <si>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</si>
  <si>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</si>
  <si>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</si>
  <si>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</si>
  <si>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</si>
  <si>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</si>
  <si>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</si>
  <si>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</si>
  <si>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</si>
  <si>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</si>
  <si>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</si>
  <si>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</si>
  <si>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</si>
  <si>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</si>
  <si>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</si>
  <si>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</si>
  <si>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</si>
  <si>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</si>
  <si>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</si>
  <si>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</si>
  <si>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</si>
  <si>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</si>
  <si>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</si>
  <si>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</si>
  <si>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</si>
  <si>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</si>
  <si>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</si>
  <si>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</si>
  <si>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</si>
  <si>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</si>
  <si>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</si>
  <si>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</si>
  <si>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</si>
  <si>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</si>
  <si>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</si>
  <si>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</si>
  <si>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</si>
  <si>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</si>
  <si>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</si>
  <si>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</si>
  <si>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</si>
  <si>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</si>
  <si>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</si>
  <si>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</si>
  <si>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</si>
  <si>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</si>
  <si>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</si>
  <si>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</si>
  <si>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</si>
  <si>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</si>
  <si>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</si>
  <si>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</si>
  <si>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</si>
  <si>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</si>
  <si>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</si>
  <si>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</si>
  <si>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</si>
  <si>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</si>
  <si>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</si>
  <si>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</si>
  <si>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</si>
  <si>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</si>
  <si>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</si>
  <si>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</si>
  <si>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</si>
  <si>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</si>
  <si>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</si>
  <si>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</si>
  <si>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</si>
  <si>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</si>
  <si>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</si>
  <si>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</si>
  <si>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</si>
  <si>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</si>
  <si>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</si>
  <si>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</si>
  <si>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</si>
  <si>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</si>
  <si>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</si>
  <si>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</si>
  <si>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</si>
  <si>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</si>
  <si>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</si>
  <si>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</si>
  <si>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</si>
  <si>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</si>
  <si>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</si>
  <si>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</si>
  <si>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</si>
  <si>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</si>
  <si>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</si>
  <si>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</si>
  <si>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</si>
  <si>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</si>
  <si>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</si>
  <si>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</si>
  <si>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</si>
  <si>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</si>
  <si>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</si>
  <si>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</si>
  <si>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</si>
  <si>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</si>
  <si>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</si>
  <si>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</si>
  <si>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</si>
  <si>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</si>
  <si>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</si>
  <si>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</si>
  <si>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</si>
  <si>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</si>
  <si>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</si>
  <si>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</si>
  <si>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</si>
  <si>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</si>
  <si>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</si>
  <si>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</si>
  <si>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</si>
  <si>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</si>
  <si>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</si>
  <si>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</si>
  <si>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</si>
  <si>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</si>
  <si>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</si>
  <si>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</si>
  <si>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</si>
  <si>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</si>
  <si>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</si>
  <si>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</si>
  <si>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</si>
  <si>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</si>
  <si>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</si>
  <si>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</si>
  <si>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</si>
  <si>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</si>
  <si>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</si>
  <si>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</si>
  <si>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</si>
  <si>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</si>
  <si>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</si>
  <si>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</si>
  <si>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</si>
  <si>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</si>
  <si>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</si>
  <si>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</si>
  <si>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</si>
  <si>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</si>
  <si>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</si>
  <si>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</si>
  <si>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</si>
  <si>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</si>
  <si>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</si>
  <si>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</si>
  <si>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</si>
  <si>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</si>
  <si>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</si>
  <si>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</si>
  <si>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</si>
  <si>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</si>
  <si>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</si>
  <si>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</si>
  <si>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</si>
  <si>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</si>
  <si>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</si>
  <si>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</si>
  <si>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</si>
  <si>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</si>
  <si>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</si>
  <si>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</si>
  <si>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</si>
  <si>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</si>
  <si>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</si>
  <si>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</si>
  <si>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</si>
  <si>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</si>
  <si>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</si>
  <si>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</si>
  <si>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</si>
  <si>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</si>
  <si>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</si>
  <si>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</si>
  <si>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</si>
  <si>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</si>
  <si>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</si>
  <si>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</si>
  <si>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</si>
  <si>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</si>
  <si>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</si>
  <si>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</si>
  <si>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</si>
  <si>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</si>
  <si>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</si>
  <si>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</si>
  <si>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</si>
  <si>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</si>
  <si>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</si>
  <si>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</si>
  <si>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</si>
  <si>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</si>
  <si>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</si>
  <si>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</si>
  <si>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</si>
  <si>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</si>
  <si>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</si>
  <si>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</si>
  <si>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</si>
  <si>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</si>
  <si>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</si>
  <si>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</si>
  <si>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</si>
  <si>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</si>
  <si>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</si>
  <si>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</si>
  <si>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</si>
  <si>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</si>
  <si>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</si>
  <si>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</si>
  <si>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</si>
  <si>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</si>
  <si>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</si>
  <si>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</si>
  <si>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</si>
  <si>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</si>
  <si>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</si>
  <si>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</si>
  <si>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</si>
  <si>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</si>
  <si>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</si>
  <si>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</si>
  <si>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</si>
  <si>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</si>
  <si>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</si>
  <si>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</si>
  <si>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</si>
  <si>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</si>
  <si>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</si>
  <si>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</si>
  <si>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</si>
  <si>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</si>
  <si>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</si>
  <si>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</si>
  <si>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</si>
  <si>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</si>
  <si>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</si>
  <si>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</si>
  <si>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</si>
  <si>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</si>
  <si>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</si>
  <si>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</si>
  <si>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</si>
  <si>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</si>
  <si>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</si>
  <si>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</si>
  <si>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</si>
  <si>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</si>
  <si>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</si>
  <si>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</si>
  <si>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</si>
  <si>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</si>
  <si>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</si>
  <si>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</si>
  <si>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</si>
  <si>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</si>
  <si>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</si>
  <si>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</si>
  <si>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</si>
  <si>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</si>
  <si>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</si>
  <si>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</si>
  <si>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</si>
  <si>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</si>
  <si>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</si>
  <si>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</si>
  <si>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</si>
  <si>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</si>
  <si>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</si>
  <si>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</si>
  <si>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</si>
  <si>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</si>
  <si>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</si>
  <si>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</si>
  <si>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</si>
  <si>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</si>
  <si>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</si>
  <si>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</si>
  <si>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</si>
  <si>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</si>
  <si>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</si>
  <si>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</si>
  <si>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</si>
  <si>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</si>
  <si>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</si>
  <si>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</si>
  <si>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</si>
  <si>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</si>
  <si>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</si>
  <si>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</si>
  <si>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</si>
  <si>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</si>
  <si>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</si>
  <si>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</si>
  <si>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</si>
  <si>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</si>
  <si>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</si>
  <si>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</si>
  <si>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</si>
  <si>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</si>
  <si>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</si>
  <si>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</si>
  <si>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</si>
  <si>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</si>
  <si>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</si>
  <si>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</si>
  <si>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</si>
  <si>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</si>
  <si>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</si>
  <si>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</si>
  <si>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</si>
  <si>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</si>
  <si>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</si>
  <si>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</si>
  <si>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</si>
  <si>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</si>
  <si>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</si>
  <si>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</si>
  <si>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</si>
  <si>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</si>
  <si>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</si>
  <si>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</si>
  <si>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</si>
  <si>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</si>
  <si>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</si>
  <si>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</si>
  <si>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</si>
  <si>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</si>
  <si>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</si>
  <si>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</si>
  <si>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</si>
  <si>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</si>
  <si>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</si>
  <si>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</si>
  <si>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</si>
  <si>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</si>
  <si>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</si>
  <si>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</si>
  <si>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</si>
  <si>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</si>
  <si>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</si>
  <si>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</si>
  <si>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</si>
  <si>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</si>
  <si>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</si>
  <si>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</si>
  <si>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</si>
  <si>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</si>
  <si>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</si>
  <si>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</si>
  <si>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</si>
  <si>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</si>
  <si>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</si>
  <si>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</si>
  <si>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</si>
  <si>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</si>
  <si>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</si>
  <si>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</si>
  <si>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</si>
  <si>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</si>
  <si>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</si>
  <si>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</si>
  <si>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</si>
  <si>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</si>
  <si>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</si>
  <si>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</si>
  <si>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</si>
  <si>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</si>
  <si>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</si>
  <si>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</si>
  <si>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</si>
  <si>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</si>
  <si>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</si>
  <si>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</si>
  <si>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</si>
  <si>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</si>
  <si>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</si>
  <si>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</si>
  <si>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</si>
  <si>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</si>
  <si>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</si>
  <si>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</si>
  <si>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</si>
  <si>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</si>
  <si>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</si>
  <si>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</si>
  <si>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</si>
  <si>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</si>
  <si>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</si>
  <si>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</si>
  <si>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</si>
  <si>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</si>
  <si>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</si>
  <si>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</si>
  <si>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</si>
  <si>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</si>
  <si>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</si>
  <si>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</si>
  <si>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</si>
  <si>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</si>
  <si>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</si>
  <si>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</si>
  <si>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</si>
  <si>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</si>
  <si>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</si>
  <si>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</si>
  <si>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</si>
  <si>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</si>
  <si>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</si>
  <si>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</si>
  <si>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</si>
  <si>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</si>
  <si>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</si>
  <si>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</si>
  <si>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</si>
  <si>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</si>
  <si>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</si>
  <si>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</si>
  <si>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</si>
  <si>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</si>
  <si>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</si>
  <si>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</si>
  <si>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</si>
  <si>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</si>
  <si>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</si>
  <si>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</si>
  <si>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</si>
  <si>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</si>
  <si>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</si>
  <si>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</si>
  <si>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</si>
  <si>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</si>
  <si>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</si>
  <si>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</si>
  <si>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</si>
  <si>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</si>
  <si>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</si>
  <si>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</si>
  <si>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</si>
  <si>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</si>
  <si>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</si>
  <si>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</si>
  <si>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</si>
  <si>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</si>
  <si>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</si>
  <si>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</si>
  <si>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</si>
  <si>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</si>
  <si>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</si>
  <si>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</si>
  <si>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</si>
  <si>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</si>
  <si>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</si>
  <si>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</si>
  <si>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</si>
  <si>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</si>
  <si>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</si>
  <si>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</si>
  <si>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</si>
  <si>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</si>
  <si>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</si>
  <si>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</si>
  <si>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</si>
  <si>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</si>
  <si>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</si>
  <si>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</si>
  <si>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</si>
  <si>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</si>
  <si>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</si>
  <si>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</si>
  <si>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</si>
  <si>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</si>
  <si>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</si>
  <si>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</si>
  <si>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</si>
  <si>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</si>
  <si>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</si>
  <si>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</si>
  <si>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</si>
  <si>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</si>
  <si>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</si>
  <si>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</si>
  <si>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</si>
  <si>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</si>
  <si>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</si>
  <si>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</si>
  <si>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</si>
  <si>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</si>
  <si>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</si>
  <si>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</si>
  <si>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</si>
  <si>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</si>
  <si>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</si>
  <si>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</si>
  <si>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</si>
  <si>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</si>
  <si>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</si>
  <si>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</si>
  <si>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</si>
  <si>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</si>
  <si>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</si>
  <si>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</si>
  <si>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</si>
  <si>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</si>
  <si>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</si>
  <si>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</si>
  <si>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</si>
  <si>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</si>
  <si>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</si>
  <si>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</si>
  <si>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</si>
  <si>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</si>
  <si>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</si>
  <si>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</si>
  <si>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</si>
  <si>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</si>
  <si>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</si>
  <si>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</si>
  <si>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</si>
  <si>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</si>
  <si>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</si>
  <si>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</si>
  <si>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</si>
  <si>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</si>
  <si>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</si>
  <si>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</si>
  <si>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</si>
  <si>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</si>
  <si>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</si>
  <si>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</si>
  <si>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</si>
  <si>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</si>
  <si>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</si>
  <si>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</si>
  <si>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</si>
  <si>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</si>
  <si>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</si>
  <si>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</si>
  <si>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</si>
  <si>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</si>
  <si>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</si>
  <si>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</si>
  <si>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</si>
  <si>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</si>
  <si>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</si>
  <si>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</si>
  <si>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</si>
  <si>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</si>
  <si>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</si>
  <si>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</si>
  <si>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</si>
  <si>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</si>
  <si>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</si>
  <si>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</si>
  <si>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</si>
  <si>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</si>
  <si>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</si>
  <si>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</si>
  <si>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</si>
  <si>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</si>
  <si>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</si>
  <si>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</si>
  <si>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</si>
  <si>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</si>
  <si>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</si>
  <si>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</si>
  <si>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</si>
  <si>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</si>
  <si>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</si>
  <si>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</si>
  <si>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</si>
  <si>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</si>
  <si>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</si>
  <si>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</si>
  <si>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</si>
  <si>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</si>
  <si>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</si>
  <si>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</si>
  <si>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</si>
  <si>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</si>
  <si>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</si>
  <si>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</si>
  <si>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</si>
  <si>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</si>
  <si>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</si>
  <si>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</si>
  <si>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</si>
  <si>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</si>
  <si>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</si>
  <si>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</si>
  <si>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</si>
  <si>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</si>
  <si>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</si>
  <si>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</si>
  <si>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</si>
  <si>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</si>
  <si>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</si>
  <si>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</si>
  <si>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</si>
  <si>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</si>
  <si>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</si>
  <si>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</si>
  <si>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</si>
  <si>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</si>
  <si>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</si>
  <si>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</si>
  <si>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</si>
  <si>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</si>
  <si>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</si>
  <si>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</si>
  <si>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</si>
  <si>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</si>
  <si>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</si>
  <si>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</si>
  <si>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</si>
  <si>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</si>
  <si>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</si>
  <si>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</si>
  <si>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</si>
  <si>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</si>
  <si>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</si>
  <si>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</si>
  <si>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</si>
  <si>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</si>
  <si>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</si>
  <si>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</si>
  <si>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</si>
  <si>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</si>
  <si>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</si>
  <si>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</si>
  <si>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</si>
  <si>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</si>
  <si>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</si>
  <si>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</si>
  <si>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</si>
  <si>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</si>
  <si>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</si>
  <si>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</si>
  <si>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</si>
  <si>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</si>
  <si>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</si>
  <si>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</si>
  <si>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</si>
  <si>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</si>
  <si>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</si>
  <si>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</si>
  <si>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</si>
  <si>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</si>
  <si>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</si>
  <si>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</si>
  <si>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</si>
  <si>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</si>
  <si>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</si>
  <si>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</si>
  <si>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</si>
  <si>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</si>
  <si>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</si>
  <si>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</si>
  <si>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</si>
  <si>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</si>
  <si>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</si>
  <si>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</si>
  <si>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</si>
  <si>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</si>
  <si>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</si>
  <si>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</si>
  <si>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</si>
  <si>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</si>
  <si>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</si>
  <si>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</si>
  <si>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</si>
  <si>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</si>
  <si>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</si>
  <si>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</si>
  <si>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</si>
  <si>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</si>
  <si>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</si>
  <si>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</si>
  <si>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</si>
  <si>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</si>
  <si>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</si>
  <si>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</si>
  <si>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</si>
  <si>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</si>
  <si>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</si>
  <si>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</si>
  <si>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</si>
  <si>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</si>
  <si>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</si>
  <si>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</si>
  <si>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</si>
  <si>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</si>
  <si>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</si>
  <si>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</si>
  <si>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</si>
  <si>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</si>
  <si>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</si>
  <si>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</si>
  <si>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</si>
  <si>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</si>
  <si>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</si>
  <si>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</si>
  <si>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</si>
  <si>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</si>
  <si>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</si>
  <si>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</si>
  <si>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</si>
  <si>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</si>
  <si>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</si>
  <si>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</si>
  <si>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PCM-20251208-00000015</t>
  </si>
  <si>
    <t>ETA 90 min</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</si>
  <si>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</si>
  <si>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</si>
  <si>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</si>
  <si>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</si>
  <si>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</si>
  <si>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</si>
  <si>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</si>
  <si>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</si>
  <si>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</si>
  <si>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</si>
  <si>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</si>
  <si>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PCM-20251207-00002391</t>
  </si>
  <si>
    <t>site has access issue at night inside desert area</t>
  </si>
  <si>
    <t>No Pcm</t>
  </si>
  <si>
    <t xml:space="preserve">sceco blackout and team securing hUB Site </t>
  </si>
  <si>
    <t>PCM-20251207-00001917</t>
  </si>
  <si>
    <t xml:space="preserve">EM team checking </t>
  </si>
  <si>
    <t xml:space="preserve"> PCM-20250215-00000830 </t>
  </si>
  <si>
    <t>LTE site still down and  site located in aramco area access issue need special permission</t>
  </si>
  <si>
    <t>PCM-20251206-00000937</t>
  </si>
  <si>
    <t>Site located inside Airport ,limit access during working Hrs/ day only</t>
  </si>
  <si>
    <t>PCM-20251207-00002149</t>
  </si>
  <si>
    <t xml:space="preserve">Access issue, Site having Rent Issue owner refused to give access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</si>
  <si>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</si>
  <si>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</si>
  <si>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</si>
  <si>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</si>
  <si>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</si>
  <si>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</si>
  <si>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</si>
  <si>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</si>
  <si>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</si>
  <si>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</si>
  <si>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PCM-20251207-00000931</t>
  </si>
  <si>
    <t>Site down and security not allowing team to access due to pending rent issue</t>
  </si>
  <si>
    <t>PCM-20251207-00001656</t>
  </si>
  <si>
    <t>SCECO Power NA, site located on main Road not able to connect PG , team make SCECO Complain and waiting their (complain NO 2904213951)</t>
  </si>
  <si>
    <t>PCM-20251207-00002497</t>
  </si>
  <si>
    <t>team on the way 30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</si>
</sst>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23" fillId="9" borderId="10" xfId="0" applyFont="1" applyFill="1" applyBorder="1" applyAlignment="1">
      <alignment horizontal="center" vertical="center"/>
    </xf>
    <xf numFmtId="164" fontId="25" fillId="10" borderId="8" xfId="0" applyNumberFormat="1" applyFont="1" applyFill="1" applyBorder="1" applyAlignment="1">
      <alignment horizontal="center" vertical="center"/>
    </xf>
    <xf numFmtId="22"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0" totalsRowShown="0" headerRowDxfId="96" dataDxfId="95" headerRowBorderDxfId="93" tableBorderDxfId="94" totalsRowBorderDxfId="92">
  <autoFilter ref="A1:L1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66" totalsRowShown="0" headerRowDxfId="79" dataDxfId="78" headerRowBorderDxfId="76" tableBorderDxfId="77" totalsRowBorderDxfId="75">
  <autoFilter ref="A1:L2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4" totalsRowShown="0" headerRowDxfId="62" dataDxfId="61" headerRowBorderDxfId="59" tableBorderDxfId="60">
  <autoFilter ref="A1:L91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54" totalsRowShown="0" headerRowDxfId="46" dataDxfId="45" headerRowBorderDxfId="43" tableBorderDxfId="44" totalsRowBorderDxfId="42">
  <autoFilter ref="A1:L1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0" totalsRowShown="0" headerRowDxfId="29" dataDxfId="28" headerRowBorderDxfId="26" tableBorderDxfId="27">
  <autoFilter ref="A1:L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95" totalsRowShown="0" headerRowDxfId="13" tableBorderDxfId="12">
  <autoFilter ref="A1:L39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0"/>
  <sheetViews>
    <sheetView workbookViewId="0">
      <selection activeCell="A6" sqref="A6"/>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336.05867627314728</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3</v>
      </c>
      <c r="D3" s="56" t="s">
        <v>10147</v>
      </c>
      <c r="E3" s="123" t="s">
        <v>39106</v>
      </c>
      <c r="F3" s="122">
        <v>45696.505555555559</v>
      </c>
      <c r="G3" s="121">
        <f ca="1">IFERROR(NOW()-F3,"-")</f>
        <v>302.5015466435143</v>
      </c>
      <c r="H3" s="122">
        <v>45998.990740740737</v>
      </c>
      <c r="I3" s="124" t="str">
        <f>IFERROR(VLOOKUP(D3,DB!A:F,6,0),"")</f>
        <v>SCECO</v>
      </c>
      <c r="J3" s="124" t="str">
        <f>IFERROR(VLOOKUP(D3,DB!A:G,7,0),"")</f>
        <v>Vandalized</v>
      </c>
      <c r="K3" s="120" t="s">
        <v>39109</v>
      </c>
      <c r="L3" s="119" t="str">
        <f>IFERROR(VLOOKUP(D3,DB!A:I,9,0),"")</f>
        <v>Latis</v>
      </c>
    </row>
    <row r="4" spans="1:15" ht="15" customHeight="1">
      <c r="A4" s="125"/>
      <c r="B4" s="124" t="str">
        <f>IFERROR(VLOOKUP(D4,DB!A:K,11,0),"")</f>
        <v/>
      </c>
      <c r="C4" s="124"/>
      <c r="D4" s="56"/>
      <c r="E4" s="123"/>
      <c r="F4" s="122"/>
      <c r="G4" s="121">
        <f ca="1">IFERROR(NOW()-F4,"-")</f>
        <v>45999.007102199073</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45999.007102199073</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45999.007102199073</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45999.007102199073</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45999.007102199073</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45999.007102199073</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45999.007102199073</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45999.007102199073</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45999.007102199073</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45999.007102199073</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45999.007102199073</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45999.007102199073</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45999.007102199073</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45999.007102199073</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45999.007102199073</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45999.007102199073</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45999.007102199073</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45999.007102199073</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45999.007102199073</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45999.007102199073</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45999.007102199073</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45999.007102199073</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45999.007102199073</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45999.007102199073</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45999.007102199073</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45999.007102199073</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45999.007102199073</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45999.007102199073</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45999.007102199073</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45999.007102199073</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45999.007102199073</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45999.007102199073</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45999.007102199073</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45999.007102199073</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45999.007102199073</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45999.007102199073</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45999.007102199073</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45999.007102199073</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45999.007102199073</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45999.007102199073</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45999.007102199073</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45999.007102199073</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45999.007102199073</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45999.007102199073</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45999.007102199073</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45999.007102199073</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45999.007102199073</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45999.007102199073</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45999.007102199073</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45999.007102199073</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45999.007102199073</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45999.007102199073</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45999.007102199073</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45999.007102199073</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45999.007102199073</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45999.007102199073</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45999.007102199073</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45999.007102199073</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45999.007102199073</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45999.007102199073</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45999.007102199073</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45999.007102199073</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45999.007102199073</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45999.007102199073</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45999.007102199073</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45999.007102199073</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45999.007102199073</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45999.007102199073</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45999.007102199073</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45999.007102199073</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45999.007102199073</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45999.007102199073</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45999.007102199073</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45999.007102199073</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45999.007102199073</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45999.007102199073</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45999.007102199073</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45999.007102199073</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45999.007102199073</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45999.007102199073</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45999.007102199073</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45999.007102199073</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45999.007102199073</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45999.007102199073</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45999.007102199073</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45999.007102199073</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45999.007102199073</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45999.007102199073</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45999.007102199073</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45999.007102199073</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45999.007102199073</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45999.007102199073</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45999.007102199073</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45999.007102199073</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45999.007102199073</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45999.007102199073</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45999.007102199073</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45999.007102199073</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45999.007102199073</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45999.007102199073</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45999.007102199073</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45999.007102199073</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45999.007102199073</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45999.007102199073</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45999.007102199073</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45999.007102199073</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45999.007102199073</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45999.007102199073</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45999.007102199073</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45999.007102199073</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45999.007102199073</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45999.007102199073</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45999.007102199073</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45999.007102199073</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45999.007102199073</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45999.007102199073</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45999.007102199073</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45999.007102199073</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45999.007102199073</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45999.007102199073</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45999.007102199073</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45999.007102199073</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45999.007102199073</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45999.007102199073</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45999.007102199073</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45999.007102199073</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45999.007102199073</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45999.007102199073</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45999.007102199073</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45999.007102199073</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45999.007102199073</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45999.007102199073</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45999.007102199073</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45999.007102199073</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45999.007102199073</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45999.007102199073</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45999.007102199073</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45999.007102199073</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45999.007102199073</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45999.007102199073</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45999.007102199073</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45999.007102199073</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45999.007102199073</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45999.007102199073</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45999.007102199073</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45999.007102199073</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45999.007102199073</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45999.007102199073</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45999.007102199073</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45999.007102199073</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45999.007102199073</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45999.007102199073</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45999.007102199073</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45999.007102199073</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45999.007102199073</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45999.007102199073</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45999.007102199073</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45999.007102199073</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45999.007102199073</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45999.007102199073</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45999.007102199073</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45999.007102199073</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45999.007102199073</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45999.007102199073</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45999.007102199073</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45999.007102199073</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45999.007102199073</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45999.007102199073</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45999.007102199073</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45999.007102199073</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45999.007102199073</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45999.007102199073</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45999.007102199073</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45999.007102199073</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45999.007102199073</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45999.007102199073</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45999.007102199073</v>
      </c>
      <c r="H180" s="122"/>
      <c r="I180" s="124" t="str">
        <f>IFERROR(VLOOKUP(D180,DB!A:F,6,0),"")</f>
        <v/>
      </c>
      <c r="J180" s="124" t="str">
        <f>IFERROR(VLOOKUP(D180,DB!A:G,7,0),"")</f>
        <v/>
      </c>
      <c r="K180" s="120"/>
      <c r="L180" s="119" t="str">
        <f>IFERROR(VLOOKUP(D180,DB!A:I,9,0),"")</f>
        <v/>
      </c>
    </row>
  </sheetData>
  <customSheetViews>
    <customSheetView guid="{F6042A99-DD27-4453-835D-0834D95730CC}" filter="1" showAutoFilter="1">
      <pageMargins left="0" right="0" top="0" bottom="0" header="0" footer="0"/>
      <autoFilter ref="B1:M1" xr:uid="{05573658-370A-4455-BDC1-66CB03D05D65}"/>
    </customSheetView>
  </customSheetViews>
  <dataValidations count="2">
    <dataValidation allowBlank="1" showInputMessage="1" showErrorMessage="1" sqref="E1" xr:uid="{5DBA255D-CDD9-49FB-AD3C-AF70AB4EE696}"/>
    <dataValidation type="list" allowBlank="1" showInputMessage="1" showErrorMessage="1" sqref="E2 E3:E1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66"/>
  <sheetViews>
    <sheetView workbookViewId="0">
      <selection activeCell="J7" sqref="J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174.00726423611195</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14.619683217591955</v>
      </c>
      <c r="H4" s="97">
        <v>45984.381168981483</v>
      </c>
      <c r="I4" s="18" t="str">
        <f>IFERROR(VLOOKUP(D4,DB!A:F,6,0),"")</f>
        <v>SCECO</v>
      </c>
      <c r="J4" s="18" t="str">
        <f>IFERROR(VLOOKUP(D4,DB!A:G,7,0),"")</f>
        <v>Vandalized</v>
      </c>
      <c r="K4" s="19" t="s">
        <v>39117</v>
      </c>
      <c r="L4" s="18" t="str">
        <f>IFERROR(VLOOKUP(D4,DB!A:I,9,0),"")</f>
        <v>Latis</v>
      </c>
    </row>
    <row r="5" spans="1:12" s="151" customFormat="1" ht="31.5" customHeight="1">
      <c r="A5" s="152" t="s">
        <v>39118</v>
      </c>
      <c r="B5" s="58" t="str">
        <f>IFERROR(VLOOKUP(D5,DB!A:K,11,0),"")</f>
        <v>R2</v>
      </c>
      <c r="C5" s="58">
        <v>1</v>
      </c>
      <c r="D5" s="58" t="s">
        <v>22828</v>
      </c>
      <c r="E5" s="81" t="s">
        <v>39119</v>
      </c>
      <c r="F5" s="71">
        <v>45997.355381944442</v>
      </c>
      <c r="G5" s="72">
        <f ca="1">IFERROR(NOW()-F5,"-")</f>
        <v>1.6517202546310727</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26320</v>
      </c>
      <c r="E6" s="81" t="s">
        <v>39106</v>
      </c>
      <c r="F6" s="97">
        <v>45998.920648148145</v>
      </c>
      <c r="G6" s="98">
        <f ca="1">IFERROR(NOW()-F6,"-")</f>
        <v>8.6454050928296056E-2</v>
      </c>
      <c r="H6" s="97">
        <v>45998.915729166663</v>
      </c>
      <c r="I6" s="18" t="str">
        <f>IFERROR(VLOOKUP(D6,DB!A:F,6,0),"")</f>
        <v>Power cube</v>
      </c>
      <c r="J6" s="18" t="str">
        <f>IFERROR(VLOOKUP(D6,DB!A:G,7,0),"")</f>
        <v>Good+No BB Design</v>
      </c>
      <c r="K6" s="82" t="s">
        <v>39122</v>
      </c>
      <c r="L6" s="18" t="str">
        <f>IFERROR(VLOOKUP(D6,DB!A:I,9,0),"")</f>
        <v>Latis</v>
      </c>
    </row>
    <row r="7" spans="1:12" ht="31.5" customHeight="1">
      <c r="A7" s="96"/>
      <c r="B7" s="18" t="str">
        <f>IFERROR(VLOOKUP(D7,DB!A:K,11,0),"")</f>
        <v/>
      </c>
      <c r="C7" s="18"/>
      <c r="D7" s="18"/>
      <c r="E7" s="81"/>
      <c r="F7" s="97"/>
      <c r="G7" s="98">
        <f ca="1">IFERROR(NOW()-F7,"-")</f>
        <v>45999.007102199073</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45999.007102199073</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45999.007102199073</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45999.007102199073</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45999.007102199073</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45999.007102199073</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45999.007102199073</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45999.007102199073</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45999.007102199073</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45999.007102199073</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45999.007102199073</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45999.007102199073</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45999.007102199073</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45999.007102199073</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45999.007102199073</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45999.007102199073</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45999.007102199073</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45999.007102199073</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45999.007102199073</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45999.007102199073</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45999.007102199073</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45999.007102199073</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45999.007102199073</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45999.007102199073</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45999.007102199073</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45999.007102199073</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45999.007102199073</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45999.007102199073</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45999.007102199073</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45999.007102199073</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45999.007102199073</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45999.007102199073</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45999.007102199073</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45999.007102199073</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45999.007102199073</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45999.007102199073</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45999.007102199073</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45999.007102199073</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45999.007102199073</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45999.007102199073</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45999.007102199073</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45999.007102199073</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45999.007102199073</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45999.007102199073</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45999.007102199073</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45999.007102199073</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45999.007102199073</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45999.007102199073</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45999.007102199073</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45999.007102199073</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45999.007102199073</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45999.007102199073</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45999.007102199073</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45999.007102199073</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45999.007102199073</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45999.007102199073</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45999.007102199073</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45999.007102199073</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45999.007102199073</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45999.007102199073</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45999.007102199073</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45999.007102199073</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45999.007102199073</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45999.007102199073</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45999.007102199073</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45999.007102199073</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45999.007102199073</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45999.007102199073</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45999.007102199073</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45999.007102199073</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45999.007102199073</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45999.007102199073</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45999.007102199073</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45999.007102199073</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45999.007102199073</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45999.007102199073</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45999.007102199073</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45999.007102199073</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45999.007102199073</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45999.007102199073</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45999.007102199073</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45999.007102199073</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45999.007102199073</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45999.007102199073</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45999.007102199073</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45999.007102199073</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45999.007102199073</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45999.007102199073</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45999.007102199073</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45999.007102199073</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45999.007102199073</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45999.007102199073</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45999.007102199073</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45999.007102199073</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45999.007102199073</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45999.007102199073</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45999.007102199073</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45999.007102199073</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45999.007102199073</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45999.007102199073</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45999.007102199073</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45999.007102199073</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45999.007102199073</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45999.007102199073</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45999.007102199073</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45999.007102199073</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45999.007102199073</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45999.007102199073</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45999.007102199073</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45999.007102199073</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45999.007102199073</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45999.007102199073</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45999.007102199073</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45999.007102199073</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45999.007102199073</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45999.007102199073</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ca="1">IFERROR(NOW()-F123,"-")</f>
        <v>45999.007102199073</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ca="1">IFERROR(NOW()-F124,"-")</f>
        <v>45999.007102199073</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81"/>
      <c r="F125" s="97"/>
      <c r="G125" s="98">
        <f ca="1">IFERROR(NOW()-F125,"-")</f>
        <v>45999.007102199073</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81"/>
      <c r="F126" s="97"/>
      <c r="G126" s="98">
        <f ca="1">IFERROR(NOW()-F126,"-")</f>
        <v>45999.007102199073</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81"/>
      <c r="F127" s="97"/>
      <c r="G127" s="98">
        <f ca="1">IFERROR(NOW()-F127,"-")</f>
        <v>45999.007102199073</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81"/>
      <c r="F128" s="97"/>
      <c r="G128" s="98">
        <f ca="1">IFERROR(NOW()-F128,"-")</f>
        <v>45999.007102199073</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81"/>
      <c r="F129" s="97"/>
      <c r="G129" s="98">
        <f ca="1">IFERROR(NOW()-F129,"-")</f>
        <v>45999.007102199073</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81"/>
      <c r="F130" s="97"/>
      <c r="G130" s="98">
        <f ca="1">IFERROR(NOW()-F130,"-")</f>
        <v>45999.007102199073</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81"/>
      <c r="F131" s="97"/>
      <c r="G131" s="98">
        <f ca="1">IFERROR(NOW()-F131,"-")</f>
        <v>45999.007102199073</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81"/>
      <c r="F132" s="97"/>
      <c r="G132" s="98">
        <f ca="1">IFERROR(NOW()-F132,"-")</f>
        <v>45999.007102199073</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81"/>
      <c r="F133" s="97"/>
      <c r="G133" s="98">
        <f ca="1">IFERROR(NOW()-F133,"-")</f>
        <v>45999.007102199073</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81"/>
      <c r="F134" s="97"/>
      <c r="G134" s="98">
        <f ca="1">IFERROR(NOW()-F134,"-")</f>
        <v>45999.007102199073</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81"/>
      <c r="F135" s="97"/>
      <c r="G135" s="98">
        <f ca="1">IFERROR(NOW()-F135,"-")</f>
        <v>45999.007102199073</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81"/>
      <c r="F136" s="97"/>
      <c r="G136" s="98">
        <f ca="1">IFERROR(NOW()-F136,"-")</f>
        <v>45999.007102199073</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81"/>
      <c r="F137" s="97"/>
      <c r="G137" s="98">
        <f ca="1">IFERROR(NOW()-F137,"-")</f>
        <v>45999.007102199073</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81"/>
      <c r="F138" s="97"/>
      <c r="G138" s="98">
        <f ca="1">IFERROR(NOW()-F138,"-")</f>
        <v>45999.007102199073</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45999.007102199073</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45999.007102199073</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45999.007102199073</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45999.007102199073</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45999.007102199073</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45999.007102199073</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45999.007102199073</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45999.007102199073</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45999.007102199073</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45999.007102199073</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45999.007102199073</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45999.007102199073</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45999.007102199073</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45999.007102199073</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45999.007102199073</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45999.007102199073</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45999.007102199073</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45999.007102199073</v>
      </c>
      <c r="H156" s="97"/>
      <c r="I156" s="18" t="str">
        <f>IFERROR(VLOOKUP(D156,DB!A:F,6,0),"")</f>
        <v/>
      </c>
      <c r="J156" s="18" t="str">
        <f>IFERROR(VLOOKUP(D156,DB!A:G,7,0),"")</f>
        <v/>
      </c>
      <c r="K156" s="19"/>
      <c r="L156" s="18" t="str">
        <f>IFERROR(VLOOKUP(D156,DB!A:I,9,0),"")</f>
        <v/>
      </c>
    </row>
    <row r="157" spans="1:12" ht="31.5" customHeight="1">
      <c r="A157" s="146"/>
      <c r="B157" s="147" t="str">
        <f>IFERROR(VLOOKUP(D157,DB!A:K,11,0),"")</f>
        <v/>
      </c>
      <c r="C157" s="147"/>
      <c r="D157" s="147"/>
      <c r="E157" s="147"/>
      <c r="F157" s="148"/>
      <c r="G157" s="149">
        <f ca="1">IFERROR(NOW()-F157,"-")</f>
        <v>45999.007102199073</v>
      </c>
      <c r="H157" s="148"/>
      <c r="I157" s="147" t="str">
        <f>IFERROR(VLOOKUP(D157,DB!A:F,6,0),"")</f>
        <v/>
      </c>
      <c r="J157" s="147" t="str">
        <f>IFERROR(VLOOKUP(D157,DB!A:G,7,0),"")</f>
        <v/>
      </c>
      <c r="K157" s="150"/>
      <c r="L157" s="147" t="str">
        <f>IFERROR(VLOOKUP(D157,DB!A:I,9,0),"")</f>
        <v/>
      </c>
    </row>
    <row r="158" spans="1:12" ht="31.5" customHeight="1">
      <c r="A158" s="96"/>
      <c r="B158" s="18" t="str">
        <f>IFERROR(VLOOKUP(D158,DB!A:K,11,0),"")</f>
        <v/>
      </c>
      <c r="C158" s="18"/>
      <c r="D158" s="18"/>
      <c r="E158" s="18"/>
      <c r="F158" s="97"/>
      <c r="G158" s="98">
        <f ca="1">IFERROR(NOW()-F158,"-")</f>
        <v>45999.007102199073</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45999.007102199073</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45999.007102199073</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45999.007102199073</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45999.007102199073</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45999.007102199073</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45999.007102199073</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45999.007102199073</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45999.007102199073</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45999.007102199073</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45999.007102199073</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45999.007102199073</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45999.007102199073</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45999.007102199073</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45999.007102199073</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45999.007102199073</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45999.007102199073</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45999.007102199073</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45999.007102199073</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45999.007102199073</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45999.007102199073</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45999.007102199073</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45999.007102199073</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45999.007102199073</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45999.007102199073</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45999.007102199073</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45999.007102199073</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45999.007102199073</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45999.007102199073</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45999.007102199073</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45999.007102199073</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45999.007102199073</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45999.007102199073</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45999.007102199073</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45999.007102199073</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45999.007102199073</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45999.007102199073</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45999.007102199073</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45999.007102199073</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45999.007102199073</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45999.007102199073</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45999.007102199073</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45999.007102199073</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45999.007102199073</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45999.007102199073</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45999.007102199073</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45999.007102199073</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45999.007102199073</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45999.007102199073</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45999.007102199073</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45999.007102199073</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45999.007102199073</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45999.007102199073</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45999.007102199073</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45999.007102199073</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45999.007102199073</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45999.007102199073</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45999.007102199073</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45999.007102199073</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45999.007102199073</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45999.007102199073</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45999.007102199073</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45999.007102199073</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45999.007102199073</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45999.007102199073</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45999.007102199073</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45999.007102199073</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45999.007102199073</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45999.007102199073</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45999.007102199073</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45999.007102199073</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45999.007102199073</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45999.007102199073</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45999.007102199073</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45999.007102199073</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45999.007102199073</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45999.007102199073</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45999.007102199073</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45999.007102199073</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45999.007102199073</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45999.007102199073</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45999.007102199073</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45999.007102199073</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45999.007102199073</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45999.007102199073</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45999.007102199073</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45999.007102199073</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45999.007102199073</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45999.007102199073</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45999.007102199073</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45999.007102199073</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45999.007102199073</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45999.007102199073</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45999.007102199073</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45999.007102199073</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45999.007102199073</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45999.007102199073</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45999.007102199073</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45999.007102199073</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45999.007102199073</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45999.007102199073</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45999.007102199073</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45999.007102199073</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45999.007102199073</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45999.007102199073</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45999.007102199073</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45999.007102199073</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45999.007102199073</v>
      </c>
      <c r="H265" s="97"/>
      <c r="I265" s="18" t="str">
        <f>IFERROR(VLOOKUP(D265,DB!A:F,6,0),"")</f>
        <v/>
      </c>
      <c r="J265" s="18" t="str">
        <f>IFERROR(VLOOKUP(D265,DB!A:G,7,0),"")</f>
        <v/>
      </c>
      <c r="K265" s="19"/>
      <c r="L265" s="18" t="str">
        <f>IFERROR(VLOOKUP(D265,DB!A:I,9,0),"")</f>
        <v/>
      </c>
    </row>
    <row r="266" spans="1:12" ht="31.5" customHeight="1">
      <c r="A266" s="146"/>
      <c r="B266" s="147" t="str">
        <f>IFERROR(VLOOKUP(D266,DB!A:K,11,0),"")</f>
        <v/>
      </c>
      <c r="C266" s="147"/>
      <c r="D266" s="147"/>
      <c r="E266" s="147"/>
      <c r="F266" s="148"/>
      <c r="G266" s="149">
        <f ca="1">IFERROR(NOW()-F266,"-")</f>
        <v>45999.007102199073</v>
      </c>
      <c r="H266" s="148"/>
      <c r="I266" s="147" t="str">
        <f>IFERROR(VLOOKUP(D266,DB!A:F,6,0),"")</f>
        <v/>
      </c>
      <c r="J266" s="147" t="str">
        <f>IFERROR(VLOOKUP(D266,DB!A:G,7,0),"")</f>
        <v/>
      </c>
      <c r="K266" s="150"/>
      <c r="L266" s="147" t="str">
        <f>IFERROR(VLOOKUP(D266,DB!A:I,9,0),"")</f>
        <v/>
      </c>
    </row>
  </sheetData>
  <dataValidations count="2">
    <dataValidation allowBlank="1" showInputMessage="1" showErrorMessage="1" sqref="E1" xr:uid="{4D935161-CDD3-4592-B877-3FB59C99E142}"/>
    <dataValidation type="list" allowBlank="1" showInputMessage="1" showErrorMessage="1" sqref="E3:E1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4"/>
  <sheetViews>
    <sheetView tabSelected="1" workbookViewId="0">
      <selection activeCell="H3" sqref="H3"/>
    </sheetView>
  </sheetViews>
  <sheetFormatPr defaultColWidth="9" defaultRowHeight="15" customHeight="1"/>
  <cols>
    <col min="1" max="1" width="22.19921875" style="24" customWidth="1"/>
    <col min="2" max="2" width="5.8984375" style="24" customWidth="1"/>
    <col min="3" max="3" width="13.39843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t="s">
        <v>39123</v>
      </c>
      <c r="B2" s="58" t="str">
        <f>IFERROR(VLOOKUP(D2,DB!A:K,11,0),"")</f>
        <v>R3</v>
      </c>
      <c r="C2" s="18">
        <v>4</v>
      </c>
      <c r="D2" s="18" t="s">
        <v>25104</v>
      </c>
      <c r="E2" s="18" t="s">
        <v>39106</v>
      </c>
      <c r="F2" s="20"/>
      <c r="G2" s="155">
        <f ca="1">IFERROR(NOW()-F2,"-")</f>
        <v>45999.007102199073</v>
      </c>
      <c r="H2" s="22">
        <v>45998.510266203702</v>
      </c>
      <c r="I2" s="19" t="str">
        <f>IFERROR(VLOOKUP(D2,DB!A:F,6,0),"")</f>
        <v>SCECO</v>
      </c>
      <c r="J2" s="18" t="str">
        <f>IFERROR(VLOOKUP(D2,DB!A:G,7,0),"")</f>
        <v>Vandalized</v>
      </c>
      <c r="K2" s="42" t="s">
        <v>39124</v>
      </c>
      <c r="L2" s="23" t="str">
        <f>IFERROR(VLOOKUP(D2,DB!A:I,9,0),"")</f>
        <v>Latis</v>
      </c>
    </row>
    <row r="3" spans="1:13" ht="15" customHeight="1">
      <c r="A3" s="156" t="s">
        <v>39125</v>
      </c>
      <c r="B3" s="58" t="str">
        <f>IFERROR(VLOOKUP(D3,DB!A:K,11,0),"")</f>
        <v>R3</v>
      </c>
      <c r="C3" s="18">
        <v>1</v>
      </c>
      <c r="D3" s="154" t="s">
        <v>19779</v>
      </c>
      <c r="E3" s="18" t="s">
        <v>39106</v>
      </c>
      <c r="F3" s="22">
        <v>45998.760289351849</v>
      </c>
      <c r="G3" s="21">
        <f t="shared" ref="G3" ca="1" si="0">IFERROR(NOW()-F3,"-")</f>
        <v>0.24681284722464625</v>
      </c>
      <c r="H3" s="22">
        <v>45998.755266203705</v>
      </c>
      <c r="I3" s="19" t="str">
        <f>IFERROR(VLOOKUP(D3,DB!A:F,6,0),"")</f>
        <v>SCECO</v>
      </c>
      <c r="J3" s="18" t="str">
        <f>IFERROR(VLOOKUP(D3,DB!A:G,7,0),"")</f>
        <v>Good</v>
      </c>
      <c r="K3" s="42" t="s">
        <v>39126</v>
      </c>
      <c r="L3" s="23" t="str">
        <f>IFERROR(VLOOKUP(D3,DB!A:I,9,0),"")</f>
        <v>Latis</v>
      </c>
    </row>
    <row r="4" spans="1:13" ht="15" customHeight="1">
      <c r="A4" s="19"/>
      <c r="B4" s="58" t="str">
        <f>IFERROR(VLOOKUP(D4,DB!A:K,11,0),"")</f>
        <v/>
      </c>
      <c r="C4" s="18"/>
      <c r="D4" s="154"/>
      <c r="E4" s="18"/>
      <c r="F4" s="20"/>
      <c r="G4" s="21">
        <f t="shared" ref="G4:G67" ca="1" si="1">IFERROR(NOW()-F4,"-")</f>
        <v>45999.007102199073</v>
      </c>
      <c r="H4"/>
      <c r="I4" s="19" t="str">
        <f>IFERROR(VLOOKUP(D4,DB!A:F,6,0),"")</f>
        <v/>
      </c>
      <c r="J4" s="18" t="str">
        <f>IFERROR(VLOOKUP(D4,DB!A:G,7,0),"")</f>
        <v/>
      </c>
      <c r="K4" s="42"/>
      <c r="L4" s="23" t="str">
        <f>IFERROR(VLOOKUP(D4,DB!A:I,9,0),"")</f>
        <v/>
      </c>
    </row>
    <row r="5" spans="1:13" ht="15" customHeight="1">
      <c r="A5" s="19"/>
      <c r="B5" s="58" t="str">
        <f>IFERROR(VLOOKUP(D5,DB!A:K,11,0),"")</f>
        <v/>
      </c>
      <c r="C5" s="18"/>
      <c r="D5" s="154"/>
      <c r="E5" s="18"/>
      <c r="F5" s="20"/>
      <c r="G5" s="21">
        <f t="shared" ca="1" si="1"/>
        <v>45999.007102199073</v>
      </c>
      <c r="H5" s="22"/>
      <c r="I5" s="19" t="str">
        <f>IFERROR(VLOOKUP(D5,DB!A:F,6,0),"")</f>
        <v/>
      </c>
      <c r="J5" s="18" t="str">
        <f>IFERROR(VLOOKUP(D5,DB!A:G,7,0),"")</f>
        <v/>
      </c>
      <c r="K5" s="42"/>
      <c r="L5" s="23" t="str">
        <f>IFERROR(VLOOKUP(D5,DB!A:I,9,0),"")</f>
        <v/>
      </c>
    </row>
    <row r="6" spans="1:13" ht="15" customHeight="1">
      <c r="A6" s="19"/>
      <c r="B6" s="58" t="str">
        <f>IFERROR(VLOOKUP(D6,DB!A:K,11,0),"")</f>
        <v/>
      </c>
      <c r="C6" s="18"/>
      <c r="D6" s="154"/>
      <c r="E6" s="18"/>
      <c r="F6" s="20"/>
      <c r="G6" s="21">
        <f t="shared" ca="1" si="1"/>
        <v>45999.007102199073</v>
      </c>
      <c r="H6" s="22"/>
      <c r="I6" s="19" t="str">
        <f>IFERROR(VLOOKUP(D6,DB!A:F,6,0),"")</f>
        <v/>
      </c>
      <c r="J6" s="18" t="str">
        <f>IFERROR(VLOOKUP(D6,DB!A:G,7,0),"")</f>
        <v/>
      </c>
      <c r="K6" s="42"/>
      <c r="L6" s="23" t="str">
        <f>IFERROR(VLOOKUP(D6,DB!A:I,9,0),"")</f>
        <v/>
      </c>
    </row>
    <row r="7" spans="1:13" ht="15" customHeight="1">
      <c r="A7" s="19"/>
      <c r="B7" s="58" t="str">
        <f>IFERROR(VLOOKUP(D7,DB!A:K,11,0),"")</f>
        <v/>
      </c>
      <c r="C7" s="18"/>
      <c r="D7" s="154"/>
      <c r="E7" s="18"/>
      <c r="F7" s="20"/>
      <c r="G7" s="21">
        <f t="shared" ca="1" si="1"/>
        <v>45999.007102199073</v>
      </c>
      <c r="H7" s="22"/>
      <c r="I7" s="19" t="str">
        <f>IFERROR(VLOOKUP(D7,DB!A:F,6,0),"")</f>
        <v/>
      </c>
      <c r="J7" s="18" t="str">
        <f>IFERROR(VLOOKUP(D7,DB!A:G,7,0),"")</f>
        <v/>
      </c>
      <c r="K7" s="42"/>
      <c r="L7" s="23" t="str">
        <f>IFERROR(VLOOKUP(D7,DB!A:I,9,0),"")</f>
        <v/>
      </c>
    </row>
    <row r="8" spans="1:13" ht="15" customHeight="1">
      <c r="A8" s="19"/>
      <c r="B8" s="58" t="str">
        <f>IFERROR(VLOOKUP(D8,DB!A:K,11,0),"")</f>
        <v/>
      </c>
      <c r="C8" s="18"/>
      <c r="D8" s="154"/>
      <c r="E8" s="18"/>
      <c r="F8" s="20"/>
      <c r="G8" s="21">
        <f t="shared" ca="1" si="1"/>
        <v>45999.007102199073</v>
      </c>
      <c r="H8" s="22"/>
      <c r="I8" s="19" t="str">
        <f>IFERROR(VLOOKUP(D8,DB!A:F,6,0),"")</f>
        <v/>
      </c>
      <c r="J8" s="18" t="str">
        <f>IFERROR(VLOOKUP(D8,DB!A:G,7,0),"")</f>
        <v/>
      </c>
      <c r="K8" s="42"/>
      <c r="L8" s="23" t="str">
        <f>IFERROR(VLOOKUP(D8,DB!A:I,9,0),"")</f>
        <v/>
      </c>
    </row>
    <row r="9" spans="1:13" ht="15" customHeight="1">
      <c r="A9" s="19"/>
      <c r="B9" s="58" t="str">
        <f>IFERROR(VLOOKUP(D9,DB!A:K,11,0),"")</f>
        <v/>
      </c>
      <c r="C9" s="18"/>
      <c r="D9" s="153"/>
      <c r="E9" s="18"/>
      <c r="F9" s="20"/>
      <c r="G9" s="21">
        <f t="shared" ca="1" si="1"/>
        <v>45999.007102199073</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1"/>
        <v>45999.007102199073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1"/>
        <v>45999.007102199073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1"/>
        <v>45999.007102199073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1"/>
        <v>45999.007102199073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1"/>
        <v>45999.007102199073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1"/>
        <v>45999.007102199073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1"/>
        <v>45999.007102199073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1"/>
        <v>45999.007102199073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1"/>
        <v>45999.007102199073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45999.007102199073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1"/>
        <v>45999.007102199073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45999.007102199073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c r="E22" s="18"/>
      <c r="F22" s="20"/>
      <c r="G22" s="21">
        <f t="shared" ca="1" si="1"/>
        <v>45999.007102199073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45999.007102199073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45999.007102199073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45999.007102199073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45999.007102199073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45999.007102199073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45999.007102199073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45999.007102199073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45999.007102199073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45999.007102199073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45999.007102199073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45999.007102199073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45999.007102199073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45999.007102199073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45999.007102199073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45999.007102199073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45999.007102199073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45999.007102199073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45999.007102199073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45999.007102199073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45999.007102199073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45999.007102199073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45999.007102199073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45999.007102199073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45999.007102199073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45999.007102199073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45999.007102199073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45999.007102199073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45999.007102199073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45999.007102199073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45999.007102199073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45999.007102199073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45999.007102199073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45999.007102199073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45999.007102199073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45999.007102199073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45999.007102199073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45999.007102199073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45999.007102199073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45999.007102199073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45999.007102199073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45999.007102199073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45999.007102199073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45999.007102199073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45999.007102199073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45999.007102199073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ref="G68:G131" ca="1" si="2">IFERROR(NOW()-F68,"-")</f>
        <v>45999.007102199073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2"/>
        <v>45999.007102199073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2"/>
        <v>45999.007102199073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2"/>
        <v>45999.007102199073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2"/>
        <v>45999.007102199073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45999.007102199073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45999.007102199073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45999.007102199073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45999.007102199073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45999.007102199073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45999.007102199073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45999.007102199073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45999.007102199073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45999.007102199073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45999.007102199073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45999.007102199073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45999.007102199073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45999.007102199073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45999.007102199073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45999.007102199073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45999.007102199073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45999.007102199073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45999.007102199073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45999.007102199073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45999.007102199073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45999.007102199073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45999.007102199073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45999.007102199073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45999.007102199073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45999.007102199073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45999.007102199073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45999.007102199073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45999.007102199073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45999.007102199073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45999.007102199073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45999.007102199073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45999.007102199073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45999.007102199073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45999.007102199073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45999.007102199073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45999.007102199073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45999.007102199073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45999.007102199073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45999.007102199073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45999.007102199073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45999.007102199073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45999.007102199073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45999.007102199073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45999.007102199073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45999.007102199073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45999.007102199073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45999.007102199073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45999.007102199073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45999.007102199073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45999.007102199073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45999.007102199073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45999.007102199073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45999.007102199073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45999.007102199073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45999.007102199073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45999.007102199073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45999.007102199073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45999.007102199073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45999.007102199073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ref="G132:G195" ca="1" si="3">IFERROR(NOW()-F132,"-")</f>
        <v>45999.007102199073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3"/>
        <v>45999.007102199073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3"/>
        <v>45999.007102199073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3"/>
        <v>45999.007102199073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3"/>
        <v>45999.007102199073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45999.007102199073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45999.007102199073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45999.007102199073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45999.007102199073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45999.007102199073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45999.007102199073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45999.007102199073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45999.007102199073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45999.007102199073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45999.007102199073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45999.007102199073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45999.007102199073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45999.007102199073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45999.007102199073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45999.007102199073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45999.007102199073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45999.007102199073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45999.007102199073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45999.007102199073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45999.007102199073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45999.007102199073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45999.007102199073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45999.007102199073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45999.007102199073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45999.007102199073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45999.007102199073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45999.007102199073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45999.007102199073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45999.007102199073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45999.007102199073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45999.007102199073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45999.007102199073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45999.007102199073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45999.007102199073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45999.007102199073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45999.007102199073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45999.007102199073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45999.007102199073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45999.007102199073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45999.007102199073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45999.007102199073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45999.007102199073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45999.007102199073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45999.007102199073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45999.007102199073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45999.007102199073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45999.007102199073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45999.007102199073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45999.007102199073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45999.007102199073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45999.007102199073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45999.007102199073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45999.007102199073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45999.007102199073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45999.007102199073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45999.007102199073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45999.007102199073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45999.007102199073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45999.007102199073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ref="G196:G259" ca="1" si="4">IFERROR(NOW()-F196,"-")</f>
        <v>45999.007102199073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4"/>
        <v>45999.007102199073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4"/>
        <v>45999.007102199073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4"/>
        <v>45999.007102199073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4"/>
        <v>45999.007102199073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45999.007102199073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45999.007102199073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45999.007102199073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45999.007102199073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45999.007102199073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45999.007102199073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45999.007102199073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45999.007102199073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45999.007102199073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45999.007102199073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45999.007102199073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45999.007102199073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45999.007102199073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45999.007102199073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45999.007102199073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45999.007102199073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45999.007102199073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45999.007102199073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45999.007102199073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45999.007102199073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45999.007102199073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45999.007102199073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45999.007102199073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45999.007102199073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45999.007102199073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45999.007102199073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45999.007102199073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45999.007102199073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45999.007102199073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45999.007102199073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45999.007102199073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45999.007102199073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45999.007102199073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45999.007102199073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45999.007102199073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45999.007102199073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45999.007102199073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45999.007102199073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45999.007102199073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45999.007102199073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45999.007102199073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45999.007102199073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45999.007102199073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45999.007102199073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45999.007102199073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45999.007102199073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45999.007102199073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45999.007102199073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45999.007102199073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45999.007102199073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45999.007102199073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45999.007102199073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45999.007102199073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45999.007102199073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45999.007102199073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45999.007102199073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45999.007102199073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45999.007102199073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45999.007102199073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ref="G260:G323" ca="1" si="5">IFERROR(NOW()-F260,"-")</f>
        <v>45999.007102199073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5"/>
        <v>45999.007102199073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5"/>
        <v>45999.007102199073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5"/>
        <v>45999.007102199073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5"/>
        <v>45999.007102199073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45999.007102199073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45999.007102199073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45999.007102199073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45999.007102199073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45999.007102199073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45999.007102199073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45999.007102199073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45999.007102199073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45999.007102199073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45999.007102199073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45999.007102199073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45999.007102199073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45999.007102199073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45999.007102199073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45999.007102199073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45999.007102199073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45999.007102199073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45999.007102199073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45999.007102199073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45999.007102199073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45999.007102199073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45999.007102199073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45999.007102199073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45999.007102199073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45999.007102199073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45999.007102199073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45999.007102199073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45999.007102199073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45999.007102199073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45999.007102199073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45999.007102199073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45999.007102199073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45999.007102199073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45999.007102199073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45999.007102199073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45999.007102199073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45999.007102199073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45999.007102199073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45999.007102199073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45999.007102199073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45999.007102199073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45999.007102199073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45999.007102199073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45999.007102199073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45999.007102199073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45999.007102199073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45999.007102199073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45999.007102199073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45999.007102199073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45999.007102199073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45999.007102199073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45999.007102199073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45999.007102199073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45999.007102199073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45999.007102199073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45999.007102199073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45999.007102199073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45999.007102199073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45999.007102199073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ref="G324:G387" ca="1" si="6">IFERROR(NOW()-F324,"-")</f>
        <v>45999.007102199073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6"/>
        <v>45999.007102199073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6"/>
        <v>45999.007102199073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6"/>
        <v>45999.007102199073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6"/>
        <v>45999.007102199073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45999.007102199073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45999.007102199073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45999.007102199073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45999.007102199073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45999.007102199073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45999.007102199073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45999.007102199073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45999.007102199073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45999.007102199073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45999.007102199073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45999.007102199073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45999.007102199073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45999.007102199073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45999.007102199073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45999.007102199073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45999.007102199073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45999.007102199073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45999.007102199073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45999.007102199073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45999.007102199073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45999.007102199073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45999.007102199073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45999.007102199073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45999.007102199073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45999.007102199073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45999.007102199073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45999.007102199073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45999.007102199073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45999.007102199073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45999.007102199073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45999.007102199073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45999.007102199073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45999.007102199073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45999.007102199073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45999.007102199073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45999.007102199073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45999.007102199073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45999.007102199073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45999.007102199073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45999.007102199073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45999.007102199073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45999.007102199073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45999.007102199073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45999.007102199073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45999.007102199073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45999.007102199073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45999.007102199073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45999.007102199073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45999.007102199073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45999.007102199073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45999.007102199073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45999.007102199073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45999.007102199073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45999.007102199073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45999.007102199073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45999.007102199073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45999.007102199073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45999.007102199073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45999.007102199073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ref="G388:G451" ca="1" si="7">IFERROR(NOW()-F388,"-")</f>
        <v>45999.007102199073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7"/>
        <v>45999.007102199073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7"/>
        <v>45999.007102199073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7"/>
        <v>45999.007102199073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7"/>
        <v>45999.007102199073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45999.007102199073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45999.007102199073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45999.007102199073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45999.007102199073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45999.007102199073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45999.007102199073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45999.007102199073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45999.007102199073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45999.007102199073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45999.007102199073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45999.007102199073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45999.007102199073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45999.007102199073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45999.007102199073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45999.007102199073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45999.007102199073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45999.007102199073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45999.007102199073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45999.007102199073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45999.007102199073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45999.007102199073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45999.007102199073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45999.007102199073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45999.007102199073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45999.007102199073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45999.007102199073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45999.007102199073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45999.007102199073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45999.007102199073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45999.007102199073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45999.007102199073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45999.007102199073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45999.007102199073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45999.007102199073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45999.007102199073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45999.007102199073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45999.007102199073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45999.007102199073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45999.007102199073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45999.007102199073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45999.007102199073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45999.007102199073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45999.007102199073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45999.007102199073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45999.007102199073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45999.007102199073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45999.007102199073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45999.007102199073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45999.007102199073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45999.007102199073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45999.007102199073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45999.007102199073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45999.007102199073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45999.007102199073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45999.007102199073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45999.007102199073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45999.007102199073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45999.007102199073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45999.007102199073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ref="G452:G515" ca="1" si="8">IFERROR(NOW()-F452,"-")</f>
        <v>45999.007102199073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8"/>
        <v>45999.007102199073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8"/>
        <v>45999.007102199073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8"/>
        <v>45999.007102199073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8"/>
        <v>45999.007102199073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45999.007102199073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45999.007102199073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45999.007102199073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45999.007102199073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45999.007102199073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45999.007102199073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45999.007102199073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45999.007102199073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45999.007102199073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45999.007102199073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45999.007102199073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45999.007102199073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45999.007102199073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45999.007102199073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45999.007102199073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45999.007102199073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45999.007102199073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45999.007102199073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45999.007102199073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45999.007102199073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45999.007102199073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45999.007102199073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45999.007102199073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45999.007102199073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45999.007102199073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45999.007102199073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45999.007102199073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45999.007102199073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45999.007102199073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45999.007102199073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45999.007102199073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45999.007102199073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45999.007102199073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45999.007102199073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45999.007102199073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45999.007102199073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45999.007102199073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45999.007102199073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45999.007102199073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45999.007102199073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45999.007102199073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45999.007102199073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45999.007102199073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45999.007102199073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45999.007102199073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45999.007102199073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45999.007102199073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45999.007102199073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45999.007102199073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45999.007102199073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45999.007102199073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45999.007102199073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45999.007102199073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45999.007102199073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45999.007102199073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45999.007102199073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45999.007102199073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45999.007102199073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45999.007102199073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ref="G516:G579" ca="1" si="9">IFERROR(NOW()-F516,"-")</f>
        <v>45999.007102199073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9"/>
        <v>45999.007102199073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9"/>
        <v>45999.007102199073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9"/>
        <v>45999.007102199073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9"/>
        <v>45999.007102199073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45999.007102199073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45999.007102199073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45999.007102199073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45999.007102199073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45999.007102199073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45999.007102199073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45999.007102199073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45999.007102199073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45999.007102199073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45999.007102199073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45999.007102199073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45999.007102199073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45999.007102199073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45999.007102199073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45999.007102199073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45999.007102199073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45999.007102199073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45999.007102199073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45999.007102199073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45999.007102199073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45999.007102199073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45999.007102199073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45999.007102199073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45999.007102199073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45999.007102199073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45999.007102199073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45999.007102199073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45999.007102199073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45999.007102199073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45999.007102199073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45999.007102199073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45999.007102199073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45999.007102199073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45999.007102199073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45999.007102199073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45999.007102199073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45999.007102199073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45999.007102199073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45999.007102199073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45999.007102199073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45999.007102199073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45999.007102199073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45999.007102199073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45999.007102199073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45999.007102199073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45999.007102199073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45999.007102199073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45999.007102199073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45999.007102199073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45999.007102199073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45999.007102199073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45999.007102199073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45999.007102199073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45999.007102199073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45999.007102199073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45999.007102199073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45999.007102199073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45999.007102199073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45999.007102199073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ref="G580:G643" ca="1" si="10">IFERROR(NOW()-F580,"-")</f>
        <v>45999.007102199073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10"/>
        <v>45999.007102199073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10"/>
        <v>45999.007102199073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10"/>
        <v>45999.007102199073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10"/>
        <v>45999.007102199073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45999.007102199073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45999.007102199073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45999.007102199073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45999.007102199073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45999.007102199073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45999.007102199073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45999.007102199073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45999.007102199073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45999.007102199073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45999.007102199073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45999.007102199073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45999.007102199073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45999.007102199073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45999.007102199073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45999.007102199073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45999.007102199073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45999.007102199073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45999.007102199073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45999.007102199073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45999.007102199073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45999.007102199073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45999.007102199073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45999.007102199073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45999.007102199073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45999.007102199073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45999.007102199073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45999.007102199073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45999.007102199073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45999.007102199073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45999.007102199073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45999.007102199073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45999.007102199073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45999.007102199073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45999.007102199073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45999.007102199073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45999.007102199073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45999.007102199073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45999.007102199073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45999.007102199073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45999.007102199073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45999.007102199073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45999.007102199073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45999.007102199073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45999.007102199073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45999.007102199073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45999.007102199073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45999.007102199073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45999.007102199073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45999.007102199073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45999.007102199073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45999.007102199073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45999.007102199073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45999.007102199073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45999.007102199073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45999.007102199073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45999.007102199073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45999.007102199073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45999.007102199073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45999.007102199073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ref="G644:G707" ca="1" si="11">IFERROR(NOW()-F644,"-")</f>
        <v>45999.007102199073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1"/>
        <v>45999.007102199073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1"/>
        <v>45999.007102199073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1"/>
        <v>45999.007102199073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1"/>
        <v>45999.007102199073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45999.007102199073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45999.007102199073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45999.007102199073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45999.007102199073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45999.007102199073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45999.007102199073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45999.007102199073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45999.007102199073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45999.007102199073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45999.007102199073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45999.007102199073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45999.007102199073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45999.007102199073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45999.007102199073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45999.007102199073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45999.007102199073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45999.007102199073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45999.007102199073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45999.007102199073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45999.007102199073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45999.007102199073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45999.007102199073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45999.007102199073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45999.007102199073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45999.007102199073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45999.007102199073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45999.007102199073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45999.007102199073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45999.007102199073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45999.007102199073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45999.007102199073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45999.007102199073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45999.007102199073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45999.007102199073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45999.007102199073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45999.007102199073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45999.007102199073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45999.007102199073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45999.007102199073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45999.007102199073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45999.007102199073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45999.007102199073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45999.007102199073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45999.007102199073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45999.007102199073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45999.007102199073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45999.007102199073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45999.007102199073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45999.007102199073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45999.007102199073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45999.007102199073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45999.007102199073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45999.007102199073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45999.007102199073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45999.007102199073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45999.007102199073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45999.007102199073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45999.007102199073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45999.007102199073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ref="G708:G771" ca="1" si="12">IFERROR(NOW()-F708,"-")</f>
        <v>45999.007102199073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2"/>
        <v>45999.007102199073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2"/>
        <v>45999.007102199073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2"/>
        <v>45999.007102199073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2"/>
        <v>45999.007102199073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45999.007102199073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45999.007102199073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45999.007102199073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45999.007102199073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45999.007102199073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45999.007102199073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45999.007102199073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45999.007102199073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45999.007102199073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45999.007102199073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45999.007102199073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45999.007102199073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45999.007102199073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45999.007102199073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45999.007102199073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45999.007102199073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45999.007102199073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45999.007102199073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45999.007102199073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45999.007102199073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45999.007102199073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45999.007102199073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45999.007102199073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45999.007102199073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45999.007102199073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45999.007102199073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45999.007102199073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45999.007102199073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45999.007102199073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45999.007102199073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45999.007102199073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45999.007102199073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45999.007102199073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45999.007102199073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45999.007102199073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45999.007102199073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45999.007102199073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45999.007102199073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45999.007102199073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45999.007102199073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45999.007102199073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45999.007102199073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45999.007102199073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45999.007102199073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45999.007102199073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45999.007102199073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45999.007102199073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45999.007102199073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45999.007102199073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45999.007102199073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45999.007102199073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45999.007102199073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45999.007102199073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45999.007102199073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45999.007102199073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45999.007102199073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45999.007102199073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45999.007102199073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45999.007102199073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ref="G772:G835" ca="1" si="13">IFERROR(NOW()-F772,"-")</f>
        <v>45999.007102199073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3"/>
        <v>45999.007102199073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3"/>
        <v>45999.007102199073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3"/>
        <v>45999.007102199073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3"/>
        <v>45999.007102199073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45999.007102199073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45999.007102199073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45999.007102199073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45999.007102199073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45999.007102199073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45999.007102199073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45999.007102199073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45999.007102199073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45999.007102199073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45999.007102199073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45999.007102199073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45999.007102199073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45999.007102199073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45999.007102199073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45999.007102199073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45999.007102199073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45999.007102199073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45999.007102199073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45999.007102199073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45999.007102199073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45999.007102199073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45999.007102199073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45999.007102199073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45999.007102199073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45999.007102199073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45999.007102199073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45999.007102199073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45999.007102199073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45999.007102199073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45999.007102199073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45999.007102199073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45999.007102199073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45999.007102199073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45999.007102199073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45999.007102199073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45999.007102199073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45999.007102199073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45999.007102199073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45999.007102199073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45999.007102199073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45999.007102199073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45999.007102199073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45999.007102199073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45999.007102199073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45999.007102199073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45999.007102199073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45999.007102199073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45999.007102199073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45999.007102199073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45999.007102199073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45999.007102199073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45999.007102199073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45999.007102199073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45999.007102199073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45999.007102199073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45999.007102199073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45999.007102199073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45999.007102199073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45999.007102199073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ref="G836:G899" ca="1" si="14">IFERROR(NOW()-F836,"-")</f>
        <v>45999.007102199073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4"/>
        <v>45999.007102199073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4"/>
        <v>45999.007102199073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4"/>
        <v>45999.007102199073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4"/>
        <v>45999.007102199073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45999.007102199073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45999.007102199073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45999.007102199073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45999.007102199073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45999.007102199073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45999.007102199073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45999.007102199073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45999.007102199073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45999.007102199073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45999.007102199073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45999.007102199073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45999.007102199073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45999.007102199073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45999.007102199073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45999.007102199073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45999.007102199073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45999.007102199073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45999.007102199073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45999.007102199073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45999.007102199073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45999.007102199073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45999.007102199073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45999.007102199073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45999.007102199073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45999.007102199073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45999.007102199073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45999.007102199073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45999.007102199073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45999.007102199073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45999.007102199073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45999.007102199073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45999.007102199073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45999.007102199073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45999.007102199073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45999.007102199073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45999.007102199073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45999.007102199073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45999.007102199073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45999.007102199073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45999.007102199073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45999.007102199073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45999.007102199073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45999.007102199073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45999.007102199073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45999.007102199073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45999.007102199073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45999.007102199073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45999.007102199073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45999.007102199073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45999.007102199073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45999.007102199073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45999.007102199073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45999.007102199073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45999.007102199073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45999.007102199073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45999.007102199073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45999.007102199073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45999.007102199073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45999.007102199073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ref="G900:G914" ca="1" si="15">IFERROR(NOW()-F900,"-")</f>
        <v>45999.007102199073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5"/>
        <v>45999.007102199073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5"/>
        <v>45999.007102199073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5"/>
        <v>45999.007102199073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5"/>
        <v>45999.007102199073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45999.007102199073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45999.007102199073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45999.007102199073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45999.007102199073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45999.007102199073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45999.007102199073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45999.007102199073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45999.007102199073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45999.007102199073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45999.007102199073</v>
      </c>
      <c r="H914" s="22"/>
      <c r="I914" s="19" t="str">
        <f>IFERROR(VLOOKUP(D914,DB!A:F,6,0),"")</f>
        <v/>
      </c>
      <c r="J914" s="18" t="str">
        <f>IFERROR(VLOOKUP(D914,DB!A:G,7,0),"")</f>
        <v/>
      </c>
      <c r="K914" s="42"/>
      <c r="L914" s="23" t="str">
        <f>IFERROR(VLOOKUP(D914,DB!A:I,9,0),"")</f>
        <v/>
      </c>
    </row>
  </sheetData>
  <dataValidations count="2">
    <dataValidation allowBlank="1" showInputMessage="1" showErrorMessage="1" sqref="E1" xr:uid="{5914219A-CB83-432D-936A-CC0CB6F3982A}"/>
    <dataValidation type="list" allowBlank="1" showInputMessage="1" showErrorMessage="1" sqref="E2:E91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5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39127</v>
      </c>
      <c r="B2" s="87" t="str">
        <f>IFERROR(VLOOKUP(D2,DB!A:K,11,0),"")</f>
        <v>R4</v>
      </c>
      <c r="C2" s="89">
        <v>1</v>
      </c>
      <c r="D2" s="87" t="s">
        <v>35166</v>
      </c>
      <c r="E2" s="90" t="s">
        <v>39106</v>
      </c>
      <c r="F2" s="91">
        <v>45703.480717592596</v>
      </c>
      <c r="G2" s="92">
        <f ca="1">IFERROR(NOW()-F2,"")</f>
        <v>295.52638460647722</v>
      </c>
      <c r="H2" s="91">
        <v>45703.474768518521</v>
      </c>
      <c r="I2" s="91" t="str">
        <f>IFERROR(VLOOKUP(D2,DB!A:F,6,0),"")</f>
        <v>SCECO</v>
      </c>
      <c r="J2" s="91" t="str">
        <f>IFERROR(VLOOKUP(D2,DB!A:G,7,0),"")</f>
        <v>Dead</v>
      </c>
      <c r="K2" s="93" t="s">
        <v>39128</v>
      </c>
      <c r="L2" s="87" t="str">
        <f>IFERROR(VLOOKUP(D2,DB!A:I,9,0),"")</f>
        <v>Latis</v>
      </c>
    </row>
    <row r="3" spans="1:16" ht="15" customHeight="1">
      <c r="A3" s="107" t="s">
        <v>39129</v>
      </c>
      <c r="B3" s="107" t="str">
        <f>IFERROR(VLOOKUP(D3,DB!A:K,11,0),"")</f>
        <v>R4</v>
      </c>
      <c r="C3" s="89">
        <v>2</v>
      </c>
      <c r="D3" s="87" t="s">
        <v>30656</v>
      </c>
      <c r="E3" s="90" t="s">
        <v>39111</v>
      </c>
      <c r="F3" s="91">
        <v>45997.533333333333</v>
      </c>
      <c r="G3" s="92">
        <f t="shared" ref="G3:G44" ca="1" si="0">IFERROR(NOW()-F3,"")</f>
        <v>1.473768865740567</v>
      </c>
      <c r="H3" s="91">
        <v>45997.522280092591</v>
      </c>
      <c r="I3" s="107" t="str">
        <f>IFERROR(VLOOKUP(D3,DB!A:F,6,0),"")</f>
        <v>Generator-SG</v>
      </c>
      <c r="J3" s="107" t="str">
        <f>IFERROR(VLOOKUP(D3,DB!A:G,7,0),"")</f>
        <v>Good</v>
      </c>
      <c r="K3" s="93" t="s">
        <v>39130</v>
      </c>
      <c r="L3" s="87" t="str">
        <f>IFERROR(VLOOKUP(D3,DB!A:I,9,0),"")</f>
        <v>Latis</v>
      </c>
    </row>
    <row r="4" spans="1:16" ht="19.5" customHeight="1">
      <c r="A4" s="107" t="s">
        <v>39131</v>
      </c>
      <c r="B4" s="107" t="str">
        <f>IFERROR(VLOOKUP(D4,DB!A:K,11,0),"")</f>
        <v>R4</v>
      </c>
      <c r="C4" s="89">
        <v>2</v>
      </c>
      <c r="D4" s="87" t="s">
        <v>32943</v>
      </c>
      <c r="E4" s="90" t="s">
        <v>39106</v>
      </c>
      <c r="F4" s="91">
        <v>45998.79414351852</v>
      </c>
      <c r="G4" s="92">
        <f t="shared" ca="1" si="0"/>
        <v>0.21295868055312894</v>
      </c>
      <c r="H4" s="91">
        <v>45998.664027777777</v>
      </c>
      <c r="I4" s="107" t="str">
        <f>IFERROR(VLOOKUP(D4,DB!A:F,6,0),"")</f>
        <v>SCECO</v>
      </c>
      <c r="J4" s="107" t="str">
        <f>IFERROR(VLOOKUP(D4,DB!A:G,7,0),"")</f>
        <v>Vandalized</v>
      </c>
      <c r="K4" s="93" t="s">
        <v>39132</v>
      </c>
      <c r="L4" s="87" t="str">
        <f>IFERROR(VLOOKUP(D4,DB!A:I,9,0),"")</f>
        <v>Latis</v>
      </c>
    </row>
    <row r="5" spans="1:16" ht="15" customHeight="1">
      <c r="A5" s="107"/>
      <c r="B5" s="107" t="str">
        <f>IFERROR(VLOOKUP(D5,DB!A:K,11,0),"")</f>
        <v/>
      </c>
      <c r="C5" s="89"/>
      <c r="D5" s="87"/>
      <c r="E5" s="90"/>
      <c r="F5" s="91"/>
      <c r="G5" s="92">
        <f t="shared" ca="1" si="0"/>
        <v>45999.007102199073</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0"/>
        <v>45999.007102199073</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45999.007102199073</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45999.007102199073</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45999.007102199073</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45999.007102199073</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45999.007102199073</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45999.007102199073</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45999.007102199073</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45999.007102199073</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45999.007102199073</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45999.007102199073</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45999.007102199073</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45999.007102199073</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45999.007102199073</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45999.007102199073</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45999.007102199073</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45999.007102199073</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45999.007102199073</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45999.007102199073</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45999.007102199073</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45999.007102199073</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45999.007102199073</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45999.007102199073</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45999.007102199073</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45999.007102199073</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45999.007102199073</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45999.007102199073</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45999.007102199073</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45999.007102199073</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45999.007102199073</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45999.007102199073</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45999.007102199073</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45999.007102199073</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45999.007102199073</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45999.007102199073</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45999.007102199073</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45999.007102199073</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45999.007102199073</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45999.007102199073</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ref="G45:G108" ca="1" si="1">IFERROR(NOW()-F45,"")</f>
        <v>45999.007102199073</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45999.007102199073</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45999.007102199073</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45999.007102199073</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45999.007102199073</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45999.007102199073</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45999.007102199073</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45999.007102199073</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45999.007102199073</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45999.007102199073</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45999.007102199073</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45999.007102199073</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45999.007102199073</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45999.007102199073</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45999.007102199073</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45999.007102199073</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45999.007102199073</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45999.007102199073</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45999.007102199073</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45999.007102199073</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45999.007102199073</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45999.007102199073</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45999.007102199073</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45999.007102199073</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45999.007102199073</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45999.007102199073</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45999.007102199073</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45999.007102199073</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45999.007102199073</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45999.007102199073</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45999.007102199073</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45999.007102199073</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45999.007102199073</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45999.007102199073</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45999.007102199073</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45999.007102199073</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45999.007102199073</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45999.007102199073</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45999.007102199073</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45999.007102199073</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45999.007102199073</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45999.007102199073</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45999.007102199073</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45999.007102199073</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45999.007102199073</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45999.007102199073</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45999.007102199073</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45999.007102199073</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45999.007102199073</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45999.007102199073</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45999.007102199073</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45999.007102199073</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45999.007102199073</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45999.007102199073</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45999.007102199073</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45999.007102199073</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45999.007102199073</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45999.007102199073</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45999.007102199073</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45999.007102199073</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45999.007102199073</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45999.007102199073</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45999.007102199073</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45999.007102199073</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ref="G109:G154" ca="1" si="2">IFERROR(NOW()-F109,"")</f>
        <v>45999.007102199073</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45999.007102199073</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45999.007102199073</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45999.007102199073</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45999.007102199073</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45999.007102199073</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45999.007102199073</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45999.007102199073</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45999.007102199073</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45999.007102199073</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45999.007102199073</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45999.007102199073</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45999.007102199073</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45999.007102199073</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45999.007102199073</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45999.007102199073</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45999.007102199073</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45999.007102199073</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45999.007102199073</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45999.007102199073</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45999.007102199073</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45999.007102199073</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45999.007102199073</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45999.007102199073</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45999.007102199073</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45999.007102199073</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45999.007102199073</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45999.007102199073</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45999.007102199073</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45999.007102199073</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45999.007102199073</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45999.007102199073</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45999.007102199073</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45999.007102199073</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45999.007102199073</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45999.007102199073</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45999.007102199073</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45999.007102199073</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45999.007102199073</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45999.007102199073</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45999.007102199073</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45999.007102199073</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45999.007102199073</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45999.007102199073</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45999.007102199073</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45999.007102199073</v>
      </c>
      <c r="H154" s="91"/>
      <c r="I154" s="107" t="str">
        <f>IFERROR(VLOOKUP(D154,DB!A:F,6,0),"")</f>
        <v/>
      </c>
      <c r="J154" s="107" t="str">
        <f>IFERROR(VLOOKUP(D154,DB!A:G,7,0),"")</f>
        <v/>
      </c>
      <c r="K154" s="93"/>
      <c r="L154" s="87" t="str">
        <f>IFERROR(VLOOKUP(D154,DB!A:I,9,0),"")</f>
        <v/>
      </c>
    </row>
  </sheetData>
  <dataValidations count="2">
    <dataValidation allowBlank="1" showInputMessage="1" showErrorMessage="1" sqref="E1" xr:uid="{A4F81451-56CC-4543-9497-104C4E44EE4B}"/>
    <dataValidation type="list" allowBlank="1" showInputMessage="1" showErrorMessage="1" sqref="E2:E1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0"/>
  <sheetViews>
    <sheetView workbookViewId="0">
      <selection activeCell="D11" sqref="D11"/>
    </sheetView>
  </sheetViews>
  <sheetFormatPr defaultColWidth="11.19921875" defaultRowHeight="15"/>
  <cols>
    <col min="1" max="1" width="24.89843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13.5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39133</v>
      </c>
      <c r="B2" s="37" t="str">
        <f>IFERROR(VLOOKUP(D2,DB!A:K,11,0),"")</f>
        <v>R5</v>
      </c>
      <c r="C2" s="37">
        <v>3</v>
      </c>
      <c r="D2" s="100" t="s">
        <v>36085</v>
      </c>
      <c r="E2" s="37" t="s">
        <v>39106</v>
      </c>
      <c r="F2" s="38">
        <v>45891.832060185188</v>
      </c>
      <c r="G2" s="102">
        <f ca="1">IFERROR(NOW()-F2,"")</f>
        <v>107.1750420138851</v>
      </c>
      <c r="H2" s="38">
        <v>45891.790393518517</v>
      </c>
      <c r="I2" s="37" t="str">
        <f>IFERROR(VLOOKUP(D2,DB!A:F,6,0),"")</f>
        <v>Generator-SG</v>
      </c>
      <c r="J2" s="37" t="str">
        <f>IFERROR(VLOOKUP(D2,DB!A:G,7,0),"")</f>
        <v>Vandalized</v>
      </c>
      <c r="K2" s="37" t="s">
        <v>39134</v>
      </c>
      <c r="L2" s="37" t="str">
        <f>IFERROR(VLOOKUP(D2,DB!A:I,9,0),"")</f>
        <v>Latis</v>
      </c>
      <c r="M2" s="99"/>
    </row>
    <row r="3" spans="1:13" s="39" customFormat="1" ht="30.75">
      <c r="A3" s="37" t="s">
        <v>39135</v>
      </c>
      <c r="B3" s="37" t="str">
        <f>IFERROR(VLOOKUP(D3,DB!A:K,11,0),"")</f>
        <v>R5</v>
      </c>
      <c r="C3" s="37">
        <v>1</v>
      </c>
      <c r="D3" s="37" t="s">
        <v>33407</v>
      </c>
      <c r="E3" s="37" t="s">
        <v>39111</v>
      </c>
      <c r="F3" s="38">
        <v>45926.188877314817</v>
      </c>
      <c r="G3" s="102">
        <f t="shared" ref="G3" ca="1" si="0">IFERROR(NOW()-F3,"")</f>
        <v>72.818224884256779</v>
      </c>
      <c r="H3" s="38">
        <v>45926.158159722225</v>
      </c>
      <c r="I3" s="37" t="str">
        <f>IFERROR(VLOOKUP(D3,DB!A:F,6,0),"")</f>
        <v>SCECO</v>
      </c>
      <c r="J3" s="37" t="str">
        <f>IFERROR(VLOOKUP(D3,DB!A:G,7,0),"")</f>
        <v>Good</v>
      </c>
      <c r="K3" s="37" t="s">
        <v>39136</v>
      </c>
      <c r="L3" s="37" t="str">
        <f>IFERROR(VLOOKUP(D3,DB!A:I,9,0),"")</f>
        <v>Latis</v>
      </c>
      <c r="M3" s="99"/>
    </row>
    <row r="4" spans="1:13" s="39" customFormat="1" ht="45.75" customHeight="1">
      <c r="A4" s="103" t="s">
        <v>39137</v>
      </c>
      <c r="B4" s="103" t="str">
        <f>IFERROR(VLOOKUP(D4,DB!A:K,11,0),"")</f>
        <v>R5</v>
      </c>
      <c r="C4" s="103">
        <v>1</v>
      </c>
      <c r="D4" s="103" t="s">
        <v>34832</v>
      </c>
      <c r="E4" s="103" t="s">
        <v>39111</v>
      </c>
      <c r="F4" s="104">
        <v>45948.661111111112</v>
      </c>
      <c r="G4" s="105">
        <f t="shared" ref="G4" ca="1" si="1">IFERROR(NOW()-F4,"")</f>
        <v>50.345991087961011</v>
      </c>
      <c r="H4" s="104">
        <v>45948.661111111112</v>
      </c>
      <c r="I4" s="103" t="str">
        <f>IFERROR(VLOOKUP(D4,DB!A:F,6,0),"")</f>
        <v>SCECO</v>
      </c>
      <c r="J4" s="103" t="str">
        <f>IFERROR(VLOOKUP(D4,DB!A:G,7,0),"")</f>
        <v>Dead</v>
      </c>
      <c r="K4" s="103" t="s">
        <v>39138</v>
      </c>
      <c r="L4" s="103" t="str">
        <f>IFERROR(VLOOKUP(D4,DB!A:I,9,0),"")</f>
        <v>Latis</v>
      </c>
    </row>
    <row r="5" spans="1:13" s="39" customFormat="1" ht="30.75">
      <c r="A5" s="103" t="s">
        <v>39139</v>
      </c>
      <c r="B5" s="103" t="str">
        <f>IFERROR(VLOOKUP(D5,DB!A:K,11,0),"")</f>
        <v>R5</v>
      </c>
      <c r="C5" s="103">
        <v>1</v>
      </c>
      <c r="D5" s="103" t="s">
        <v>36592</v>
      </c>
      <c r="E5" s="103" t="s">
        <v>39106</v>
      </c>
      <c r="F5" s="104">
        <v>45981.373298611114</v>
      </c>
      <c r="G5" s="105">
        <f ca="1">IFERROR(NOW()-F5,"")</f>
        <v>17.633803587959846</v>
      </c>
      <c r="H5" s="132">
        <v>45981.360798611109</v>
      </c>
      <c r="I5" s="103" t="str">
        <f>IFERROR(VLOOKUP(D5,DB!A:F,6,0),"")</f>
        <v>SCECO</v>
      </c>
      <c r="J5" s="103" t="str">
        <f>IFERROR(VLOOKUP(D5,DB!A:G,7,0),"")</f>
        <v>Dead</v>
      </c>
      <c r="K5" s="103" t="s">
        <v>39140</v>
      </c>
      <c r="L5" s="103" t="str">
        <f>IFERROR(VLOOKUP(D5,DB!A:I,9,0),"")</f>
        <v>Latis</v>
      </c>
    </row>
    <row r="6" spans="1:13">
      <c r="A6" s="37" t="s">
        <v>39141</v>
      </c>
      <c r="B6" s="37" t="str">
        <f>IFERROR(VLOOKUP(D6,DB!A:K,11,0),"")</f>
        <v>R5</v>
      </c>
      <c r="C6" s="37">
        <v>1</v>
      </c>
      <c r="D6" s="37" t="s">
        <v>37850</v>
      </c>
      <c r="E6" s="37" t="s">
        <v>39106</v>
      </c>
      <c r="F6" s="38">
        <v>45997.107488425929</v>
      </c>
      <c r="G6" s="131">
        <f t="shared" ref="G6" ca="1" si="2">IFERROR(NOW()-F6,"")</f>
        <v>1.8996137731446652</v>
      </c>
      <c r="H6" s="38">
        <v>45997.093599537038</v>
      </c>
      <c r="I6" s="37" t="str">
        <f>IFERROR(VLOOKUP(D6,DB!A:F,6,0),"")</f>
        <v>SCECO</v>
      </c>
      <c r="J6" s="37" t="str">
        <f>IFERROR(VLOOKUP(D6,DB!A:G,7,0),"")</f>
        <v>In progress</v>
      </c>
      <c r="K6" s="37" t="s">
        <v>39142</v>
      </c>
      <c r="L6" s="37" t="str">
        <f>IFERROR(VLOOKUP(D6,DB!A:I,9,0),"")</f>
        <v>Latis</v>
      </c>
    </row>
    <row r="7" spans="1:13">
      <c r="A7" s="37" t="s">
        <v>39143</v>
      </c>
      <c r="B7" s="37" t="str">
        <f>IFERROR(VLOOKUP(D7,DB!A:K,11,0),"")</f>
        <v>R5</v>
      </c>
      <c r="C7" s="37">
        <v>1</v>
      </c>
      <c r="D7" s="37" t="s">
        <v>37284</v>
      </c>
      <c r="E7" s="37" t="s">
        <v>39111</v>
      </c>
      <c r="F7" s="38">
        <v>45998.467928240738</v>
      </c>
      <c r="G7" s="131">
        <f ca="1">IFERROR(NOW()-F7,"")</f>
        <v>0.53917395833559567</v>
      </c>
      <c r="H7" s="38">
        <v>45998.451261574075</v>
      </c>
      <c r="I7" s="37" t="str">
        <f>IFERROR(VLOOKUP(D7,DB!A:F,6,0),"")</f>
        <v>SCECO</v>
      </c>
      <c r="J7" s="37" t="str">
        <f>IFERROR(VLOOKUP(D7,DB!A:G,7,0),"")</f>
        <v>Good+Dead</v>
      </c>
      <c r="K7" s="37" t="s">
        <v>39144</v>
      </c>
      <c r="L7" s="37" t="str">
        <f>IFERROR(VLOOKUP(D7,DB!A:I,9,0),"")</f>
        <v>Latis</v>
      </c>
    </row>
    <row r="8" spans="1:13" ht="30.75">
      <c r="A8" s="37" t="s">
        <v>39145</v>
      </c>
      <c r="B8" s="37" t="str">
        <f>IFERROR(VLOOKUP(D8,DB!A:K,11,0),"")</f>
        <v>R5</v>
      </c>
      <c r="C8" s="37">
        <v>1</v>
      </c>
      <c r="D8" s="37" t="s">
        <v>32884</v>
      </c>
      <c r="E8" s="37" t="s">
        <v>39111</v>
      </c>
      <c r="F8" s="38">
        <v>45998.699166666665</v>
      </c>
      <c r="G8" s="131">
        <f ca="1">IFERROR(NOW()-F8,"")</f>
        <v>0.30793553240800975</v>
      </c>
      <c r="H8" s="38">
        <v>45998.687361111108</v>
      </c>
      <c r="I8" s="37" t="str">
        <f>IFERROR(VLOOKUP(D8,DB!A:F,6,0),"")</f>
        <v>SCECO</v>
      </c>
      <c r="J8" s="37" t="str">
        <f>IFERROR(VLOOKUP(D8,DB!A:G,7,0),"")</f>
        <v>Vandalized+Dead</v>
      </c>
      <c r="K8" s="37" t="s">
        <v>39146</v>
      </c>
      <c r="L8" s="37" t="str">
        <f>IFERROR(VLOOKUP(D8,DB!A:I,9,0),"")</f>
        <v>Latis</v>
      </c>
    </row>
    <row r="9" spans="1:13">
      <c r="A9" s="37" t="s">
        <v>39147</v>
      </c>
      <c r="B9" s="37" t="str">
        <f>IFERROR(VLOOKUP(D9,DB!A:K,11,0),"")</f>
        <v>R5</v>
      </c>
      <c r="C9" s="37">
        <v>2</v>
      </c>
      <c r="D9" s="37" t="s">
        <v>37882</v>
      </c>
      <c r="E9" s="37" t="s">
        <v>39106</v>
      </c>
      <c r="F9" s="38">
        <v>45998.965150462966</v>
      </c>
      <c r="G9" s="131">
        <f ca="1">IFERROR(NOW()-F9,"")</f>
        <v>4.1951736107876059E-2</v>
      </c>
      <c r="H9" s="38">
        <v>45998.959166666667</v>
      </c>
      <c r="I9" s="37" t="str">
        <f>IFERROR(VLOOKUP(D9,DB!A:F,6,0),"")</f>
        <v>SCECO</v>
      </c>
      <c r="J9" s="37" t="str">
        <f>IFERROR(VLOOKUP(D9,DB!A:G,7,0),"")</f>
        <v>No BB Shifted</v>
      </c>
      <c r="K9" s="37" t="s">
        <v>39148</v>
      </c>
      <c r="L9" s="37" t="str">
        <f>IFERROR(VLOOKUP(D9,DB!A:I,9,0),"")</f>
        <v>Latis</v>
      </c>
    </row>
    <row r="10" spans="1:13">
      <c r="A10" s="37"/>
      <c r="B10" s="37" t="str">
        <f>IFERROR(VLOOKUP(D10,DB!A:K,11,0),"")</f>
        <v/>
      </c>
      <c r="C10" s="37"/>
      <c r="D10" s="37"/>
      <c r="E10" s="37"/>
      <c r="F10" s="38"/>
      <c r="G10" s="131">
        <f ca="1">IFERROR(NOW()-F10,"")</f>
        <v>45999.007102199073</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45999.007102199073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45999.007102199073</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45999.007102199073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45999.007102199073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45999.007102199073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45999.007102199073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45999.007102199073</v>
      </c>
      <c r="H17" s="38"/>
      <c r="I17" s="37" t="str">
        <f>IFERROR(VLOOKUP(D17,DB!A:F,6,0),"")</f>
        <v/>
      </c>
      <c r="J17" s="37" t="str">
        <f>IFERROR(VLOOKUP(D17,DB!A:G,7,0),"")</f>
        <v/>
      </c>
      <c r="K17" s="37"/>
      <c r="L17" s="37" t="str">
        <f>IFERROR(VLOOKUP(D17,DB!A:I,9,0),"")</f>
        <v/>
      </c>
    </row>
    <row r="18" spans="1:12">
      <c r="A18" s="100"/>
      <c r="B18" s="100" t="str">
        <f>IFERROR(VLOOKUP(D18,DB!A:K,11,0),"")</f>
        <v/>
      </c>
      <c r="C18" s="100"/>
      <c r="D18" s="100"/>
      <c r="E18" s="100"/>
      <c r="F18" s="132"/>
      <c r="G18" s="102">
        <f ca="1">IFERROR(NOW()-F18,"")</f>
        <v>45999.007102199073</v>
      </c>
      <c r="H18" s="132"/>
      <c r="I18" s="100" t="str">
        <f>IFERROR(VLOOKUP(D18,DB!A:F,6,0),"")</f>
        <v/>
      </c>
      <c r="J18" s="100" t="str">
        <f>IFERROR(VLOOKUP(D18,DB!A:G,7,0),"")</f>
        <v/>
      </c>
      <c r="K18" s="100"/>
      <c r="L18" s="100" t="str">
        <f>IFERROR(VLOOKUP(D18,DB!A:I,9,0),"")</f>
        <v/>
      </c>
    </row>
    <row r="19" spans="1:12">
      <c r="A19" s="37"/>
      <c r="B19" s="37" t="str">
        <f>IFERROR(VLOOKUP(D19,DB!A:K,11,0),"")</f>
        <v/>
      </c>
      <c r="C19" s="37"/>
      <c r="D19" s="37"/>
      <c r="E19" s="37"/>
      <c r="F19" s="38"/>
      <c r="G19" s="131">
        <f ca="1">IFERROR(NOW()-F19,"")</f>
        <v>45999.007102199073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45999.007102199073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45999.007102199073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45999.007102199073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45999.007102199073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45999.007102199073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45999.007102199073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45999.007102199073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45999.007102199073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45999.007102199073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45999.007102199073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45999.007102199073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45999.007102199073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45999.007102199073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45999.007102199073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45999.007102199073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45999.007102199073</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45999.007102199073</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45999.007102199073</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45999.007102199073</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45999.007102199073</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45999.007102199073</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45999.007102199073</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45999.007102199073</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45999.007102199073</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45999.007102199073</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45999.007102199073</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45999.007102199073</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45999.007102199073</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45999.007102199073</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45999.007102199073</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45999.007102199073</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45999.007102199073</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45999.007102199073</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45999.007102199073</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1">
        <f ca="1">IFERROR(NOW()-F54,"")</f>
        <v>45999.007102199073</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1">
        <f ca="1">IFERROR(NOW()-F55,"")</f>
        <v>45999.007102199073</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1">
        <f ca="1">IFERROR(NOW()-F56,"")</f>
        <v>45999.007102199073</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1">
        <f ca="1">IFERROR(NOW()-F57,"")</f>
        <v>45999.007102199073</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1">
        <f ca="1">IFERROR(NOW()-F58,"")</f>
        <v>45999.007102199073</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1">
        <f ca="1">IFERROR(NOW()-F59,"")</f>
        <v>45999.007102199073</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1">
        <f ca="1">IFERROR(NOW()-F60,"")</f>
        <v>45999.007102199073</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1">
        <f ca="1">IFERROR(NOW()-F61,"")</f>
        <v>45999.007102199073</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1">
        <f ca="1">IFERROR(NOW()-F62,"")</f>
        <v>45999.007102199073</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1">
        <f ca="1">IFERROR(NOW()-F63,"")</f>
        <v>45999.007102199073</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1">
        <f ca="1">IFERROR(NOW()-F64,"")</f>
        <v>45999.007102199073</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1">
        <f ca="1">IFERROR(NOW()-F65,"")</f>
        <v>45999.007102199073</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1">
        <f ca="1">IFERROR(NOW()-F66,"")</f>
        <v>45999.007102199073</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1">
        <f ca="1">IFERROR(NOW()-F67,"")</f>
        <v>45999.007102199073</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1">
        <f ca="1">IFERROR(NOW()-F68,"")</f>
        <v>45999.007102199073</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1">
        <f ca="1">IFERROR(NOW()-F69,"")</f>
        <v>45999.007102199073</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1">
        <f ca="1">IFERROR(NOW()-F70,"")</f>
        <v>45999.007102199073</v>
      </c>
      <c r="H70" s="38"/>
      <c r="I70" s="37" t="str">
        <f>IFERROR(VLOOKUP(D70,DB!A:F,6,0),"")</f>
        <v/>
      </c>
      <c r="J70" s="37" t="str">
        <f>IFERROR(VLOOKUP(D70,DB!A:G,7,0),"")</f>
        <v/>
      </c>
      <c r="K70" s="37"/>
      <c r="L70" s="37" t="str">
        <f>IFERROR(VLOOKUP(D70,DB!A:I,9,0),"")</f>
        <v/>
      </c>
    </row>
  </sheetData>
  <dataValidations count="2">
    <dataValidation allowBlank="1" showInputMessage="1" showErrorMessage="1" sqref="E1" xr:uid="{920C6338-E771-4DAE-8C89-92A9093EA4DE}"/>
    <dataValidation type="list" allowBlank="1" showInputMessage="1" showErrorMessage="1" sqref="E2:E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5"/>
  <sheetViews>
    <sheetView workbookViewId="0">
      <selection activeCell="H2" sqref="H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29" ca="1" si="0">IFERROR(NOW()-F2,"-")</f>
        <v>45999.007102199073</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45999.007102199073</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45999.007102199073</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45999.007102199073</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45999.007102199073</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45999.007102199073</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45999.007102199073</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45999.007102199073</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45999.007102199073</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45999.007102199073</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45999.007102199073</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45999.007102199073</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45999.007102199073</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45999.007102199073</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45999.007102199073</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45999.007102199073</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45999.007102199073</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45999.007102199073</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45999.007102199073</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45999.007102199073</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45999.007102199073</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45999.007102199073</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45999.007102199073</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45999.007102199073</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45999.007102199073</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45999.007102199073</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45999.007102199073</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45999.007102199073</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ref="G30:G93" ca="1" si="1">IFERROR(NOW()-F30,"-")</f>
        <v>45999.007102199073</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45999.007102199073</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45999.007102199073</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45999.007102199073</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45999.007102199073</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45999.007102199073</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45999.007102199073</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45999.007102199073</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45999.007102199073</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45999.007102199073</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45999.007102199073</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45999.007102199073</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45999.007102199073</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45999.007102199073</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45999.007102199073</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45999.007102199073</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45999.007102199073</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45999.007102199073</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45999.007102199073</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45999.007102199073</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45999.007102199073</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45999.007102199073</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45999.007102199073</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45999.007102199073</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45999.007102199073</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45999.007102199073</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45999.007102199073</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45999.007102199073</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45999.007102199073</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45999.007102199073</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45999.007102199073</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45999.007102199073</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45999.007102199073</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45999.007102199073</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45999.007102199073</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45999.007102199073</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45999.007102199073</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45999.007102199073</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45999.007102199073</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45999.007102199073</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45999.007102199073</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45999.007102199073</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45999.007102199073</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45999.007102199073</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45999.007102199073</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45999.007102199073</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45999.007102199073</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45999.007102199073</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45999.007102199073</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45999.007102199073</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45999.007102199073</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45999.007102199073</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45999.007102199073</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45999.007102199073</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45999.007102199073</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45999.007102199073</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45999.007102199073</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45999.007102199073</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45999.007102199073</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45999.007102199073</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45999.007102199073</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45999.007102199073</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45999.007102199073</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45999.007102199073</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ref="G94:G157" ca="1" si="2">IFERROR(NOW()-F94,"-")</f>
        <v>45999.007102199073</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45999.007102199073</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45999.007102199073</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45999.007102199073</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45999.007102199073</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45999.007102199073</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45999.007102199073</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45999.007102199073</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45999.007102199073</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45999.007102199073</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45999.007102199073</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45999.007102199073</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45999.007102199073</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45999.007102199073</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45999.007102199073</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45999.007102199073</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45999.007102199073</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45999.007102199073</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45999.007102199073</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45999.007102199073</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45999.007102199073</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45999.007102199073</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45999.007102199073</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45999.007102199073</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45999.007102199073</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45999.007102199073</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45999.007102199073</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45999.007102199073</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45999.007102199073</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45999.007102199073</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45999.007102199073</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45999.007102199073</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45999.007102199073</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45999.007102199073</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45999.007102199073</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45999.007102199073</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45999.007102199073</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45999.007102199073</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45999.007102199073</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45999.007102199073</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45999.007102199073</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45999.007102199073</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45999.007102199073</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45999.007102199073</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45999.007102199073</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45999.007102199073</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45999.007102199073</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45999.007102199073</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45999.007102199073</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45999.007102199073</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45999.007102199073</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45999.007102199073</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45999.007102199073</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45999.007102199073</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45999.007102199073</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45999.007102199073</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45999.007102199073</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45999.007102199073</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45999.007102199073</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45999.007102199073</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45999.007102199073</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45999.007102199073</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45999.007102199073</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45999.007102199073</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ref="G158:G221" ca="1" si="3">IFERROR(NOW()-F158,"-")</f>
        <v>45999.007102199073</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45999.007102199073</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45999.007102199073</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45999.007102199073</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45999.007102199073</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45999.007102199073</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45999.007102199073</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45999.007102199073</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45999.007102199073</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45999.007102199073</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45999.007102199073</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45999.007102199073</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45999.007102199073</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45999.007102199073</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45999.007102199073</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45999.007102199073</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45999.007102199073</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45999.007102199073</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45999.007102199073</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45999.007102199073</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45999.007102199073</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45999.007102199073</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45999.007102199073</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45999.007102199073</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45999.007102199073</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45999.007102199073</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45999.007102199073</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45999.007102199073</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45999.007102199073</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45999.007102199073</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45999.007102199073</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45999.007102199073</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45999.007102199073</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45999.007102199073</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45999.007102199073</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45999.007102199073</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45999.007102199073</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45999.007102199073</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45999.007102199073</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45999.007102199073</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45999.007102199073</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45999.007102199073</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45999.007102199073</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45999.007102199073</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45999.007102199073</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45999.007102199073</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45999.007102199073</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45999.007102199073</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45999.007102199073</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45999.007102199073</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45999.007102199073</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45999.007102199073</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45999.007102199073</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45999.007102199073</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45999.007102199073</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45999.007102199073</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45999.007102199073</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45999.007102199073</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45999.007102199073</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45999.007102199073</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45999.007102199073</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45999.007102199073</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45999.007102199073</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45999.007102199073</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ref="G222:G285" ca="1" si="4">IFERROR(NOW()-F222,"-")</f>
        <v>45999.007102199073</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45999.007102199073</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45999.007102199073</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45999.007102199073</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45999.007102199073</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45999.007102199073</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45999.007102199073</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45999.007102199073</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45999.007102199073</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45999.007102199073</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45999.007102199073</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45999.007102199073</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45999.007102199073</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45999.007102199073</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45999.007102199073</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45999.007102199073</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45999.007102199073</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45999.007102199073</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45999.007102199073</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45999.007102199073</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45999.007102199073</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45999.007102199073</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45999.007102199073</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45999.007102199073</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45999.007102199073</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45999.007102199073</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45999.007102199073</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45999.007102199073</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45999.007102199073</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45999.007102199073</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45999.007102199073</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45999.007102199073</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45999.007102199073</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45999.007102199073</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45999.007102199073</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45999.007102199073</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45999.007102199073</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45999.007102199073</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45999.007102199073</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45999.007102199073</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45999.007102199073</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45999.007102199073</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45999.007102199073</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45999.007102199073</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45999.007102199073</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45999.007102199073</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45999.007102199073</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45999.007102199073</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45999.007102199073</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45999.007102199073</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45999.007102199073</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45999.007102199073</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45999.007102199073</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45999.007102199073</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45999.007102199073</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45999.007102199073</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45999.007102199073</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45999.007102199073</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45999.007102199073</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45999.007102199073</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45999.007102199073</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45999.007102199073</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45999.007102199073</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45999.007102199073</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ref="G286:G349" ca="1" si="5">IFERROR(NOW()-F286,"-")</f>
        <v>45999.007102199073</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45999.007102199073</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45999.007102199073</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45999.007102199073</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45999.007102199073</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45999.007102199073</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45999.007102199073</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45999.007102199073</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45999.007102199073</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45999.007102199073</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45999.007102199073</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45999.007102199073</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45999.007102199073</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45999.007102199073</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45999.007102199073</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45999.007102199073</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45999.007102199073</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45999.007102199073</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45999.007102199073</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45999.007102199073</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45999.007102199073</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45999.007102199073</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45999.007102199073</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45999.007102199073</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45999.007102199073</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45999.007102199073</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45999.007102199073</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45999.007102199073</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45999.007102199073</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45999.007102199073</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45999.007102199073</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45999.007102199073</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45999.007102199073</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45999.007102199073</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45999.007102199073</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45999.007102199073</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45999.007102199073</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45999.007102199073</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45999.007102199073</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45999.007102199073</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45999.007102199073</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45999.007102199073</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45999.007102199073</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45999.007102199073</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45999.007102199073</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45999.007102199073</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45999.007102199073</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45999.007102199073</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45999.007102199073</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45999.007102199073</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45999.007102199073</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45999.007102199073</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45999.007102199073</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45999.007102199073</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45999.007102199073</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45999.007102199073</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45999.007102199073</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45999.007102199073</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45999.007102199073</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45999.007102199073</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45999.007102199073</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45999.007102199073</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45999.007102199073</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45999.007102199073</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ref="G350:G413" ca="1" si="6">IFERROR(NOW()-F350,"-")</f>
        <v>45999.007102199073</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45999.007102199073</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45999.007102199073</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45999.007102199073</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45999.007102199073</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45999.007102199073</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45999.007102199073</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45999.007102199073</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45999.007102199073</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45999.007102199073</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45999.007102199073</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45999.007102199073</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45999.007102199073</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45999.007102199073</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45999.007102199073</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45999.007102199073</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45999.007102199073</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45999.007102199073</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45999.007102199073</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45999.007102199073</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45999.007102199073</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45999.007102199073</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45999.007102199073</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45999.007102199073</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45999.007102199073</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45999.007102199073</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45999.007102199073</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45999.007102199073</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45999.007102199073</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45999.007102199073</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45999.007102199073</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45999.007102199073</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45999.007102199073</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45999.007102199073</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45999.007102199073</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45999.007102199073</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45999.007102199073</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45999.007102199073</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45999.007102199073</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45999.007102199073</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45999.007102199073</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45999.007102199073</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45999.007102199073</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45999.007102199073</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45999.007102199073</v>
      </c>
      <c r="H394" s="117"/>
      <c r="I394" s="115" t="str">
        <f>IFERROR(VLOOKUP(D394,DB!A:F,6,0),"")</f>
        <v/>
      </c>
      <c r="J394" s="115" t="str">
        <f>IFERROR(VLOOKUP(D394,DB!A:G,7,0),"")</f>
        <v/>
      </c>
      <c r="K394" s="118"/>
      <c r="L394" s="133" t="str">
        <f>IFERROR(VLOOKUP(D394,DB!A:I,9,0),"")</f>
        <v/>
      </c>
    </row>
    <row r="395" spans="1:12" ht="31.5" customHeight="1">
      <c r="A395" s="139"/>
      <c r="B395" s="140" t="str">
        <f>IFERROR(VLOOKUP(D395,DB!A:K,11,0),"")</f>
        <v/>
      </c>
      <c r="C395" s="141"/>
      <c r="D395" s="140"/>
      <c r="E395" s="138"/>
      <c r="F395" s="142"/>
      <c r="G395" s="143">
        <f t="shared" ca="1" si="6"/>
        <v>45999.007102199073</v>
      </c>
      <c r="H395" s="142"/>
      <c r="I395" s="140" t="str">
        <f>IFERROR(VLOOKUP(D395,DB!A:F,6,0),"")</f>
        <v/>
      </c>
      <c r="J395" s="140" t="str">
        <f>IFERROR(VLOOKUP(D395,DB!A:G,7,0),"")</f>
        <v/>
      </c>
      <c r="K395" s="144"/>
      <c r="L395" s="145" t="str">
        <f>IFERROR(VLOOKUP(D395,DB!A:I,9,0),"")</f>
        <v/>
      </c>
    </row>
  </sheetData>
  <dataValidations count="2">
    <dataValidation allowBlank="1" showInputMessage="1" showErrorMessage="1" sqref="E1" xr:uid="{9E1BC488-8814-4F8A-8DBE-742B3278AB71}"/>
    <dataValidation type="list" allowBlank="1" showInputMessage="1" showErrorMessage="1" sqref="E2:E39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2025-12-07T21:11:28Z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