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461" documentId="13_ncr:1_{F6CB121F-512D-4AA6-A0C1-0FB36C537598}" xr6:coauthVersionLast="47" xr6:coauthVersionMax="47" xr10:uidLastSave="{305A74F0-16A3-4A67-B6E9-C56472447D7C}"/>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9" i="1" l="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<sst xmlns="http://schemas.openxmlformats.org/spreadsheetml/2006/main" count="180294" uniqueCount="39131">
  <si>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</si>
  <si>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</si>
  <si>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</si>
  <si>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</si>
  <si>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</si>
  <si>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</si>
  <si>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</si>
  <si>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</si>
  <si>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</si>
  <si>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</si>
  <si>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</si>
  <si>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</si>
  <si>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</si>
  <si>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</si>
  <si>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</si>
  <si>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</si>
  <si>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</si>
  <si>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</si>
  <si>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</si>
  <si>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</si>
  <si>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</si>
  <si>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</si>
  <si>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</si>
  <si>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</si>
  <si>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</si>
  <si>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</si>
  <si>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</si>
  <si>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</si>
  <si>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</si>
  <si>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</si>
  <si>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</si>
  <si>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</si>
  <si>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</si>
  <si>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</si>
  <si>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</si>
  <si>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</si>
  <si>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</si>
  <si>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</si>
  <si>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</si>
  <si>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</si>
  <si>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</si>
  <si>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</si>
  <si>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</si>
  <si>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</si>
  <si>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</si>
  <si>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</si>
  <si>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</si>
  <si>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</si>
  <si>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</si>
  <si>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</si>
  <si>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</si>
  <si>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</si>
  <si>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</si>
  <si>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</si>
  <si>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</si>
  <si>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</si>
  <si>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</si>
  <si>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</si>
  <si>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</si>
  <si>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</si>
  <si>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</si>
  <si>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</si>
  <si>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</si>
  <si>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</si>
  <si>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</si>
  <si>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</si>
  <si>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</si>
  <si>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</si>
  <si>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</si>
  <si>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</si>
  <si>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</si>
  <si>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</si>
  <si>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</si>
  <si>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</si>
  <si>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</si>
  <si>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</si>
  <si>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</si>
  <si>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</si>
  <si>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</si>
  <si>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</si>
  <si>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</si>
  <si>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</si>
  <si>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</si>
  <si>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</si>
  <si>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</si>
  <si>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</si>
  <si>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</si>
  <si>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</si>
  <si>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</si>
  <si>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</si>
  <si>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</si>
  <si>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</si>
  <si>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</si>
  <si>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</si>
  <si>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</si>
  <si>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</si>
  <si>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</si>
  <si>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</si>
  <si>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</si>
  <si>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</si>
  <si>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</si>
  <si>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</si>
  <si>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</si>
  <si>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</si>
  <si>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</si>
  <si>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</si>
  <si>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</si>
  <si>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</si>
  <si>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</si>
  <si>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</si>
  <si>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</si>
  <si>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</si>
  <si>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</si>
  <si>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</si>
  <si>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</si>
  <si>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</si>
  <si>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</si>
  <si>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</si>
  <si>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</si>
  <si>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</si>
  <si>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</si>
  <si>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</si>
  <si>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</si>
  <si>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</si>
  <si>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</si>
  <si>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</si>
  <si>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</si>
  <si>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</si>
  <si>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</si>
  <si>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</si>
  <si>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</si>
  <si>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</si>
  <si>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</si>
  <si>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</si>
  <si>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</si>
  <si>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</si>
  <si>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</si>
  <si>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</si>
  <si>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</si>
  <si>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</si>
  <si>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</si>
  <si>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</si>
  <si>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</si>
  <si>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</si>
  <si>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</si>
  <si>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</si>
  <si>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</si>
  <si>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</si>
  <si>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</si>
  <si>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</si>
  <si>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</si>
  <si>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</si>
  <si>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</si>
  <si>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</si>
  <si>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</si>
  <si>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</si>
  <si>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</si>
  <si>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</si>
  <si>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</si>
  <si>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</si>
  <si>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</si>
  <si>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</si>
  <si>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</si>
  <si>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</si>
  <si>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</si>
  <si>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</si>
  <si>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</si>
  <si>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</si>
  <si>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</si>
  <si>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</si>
  <si>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</si>
  <si>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</si>
  <si>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</si>
  <si>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</si>
  <si>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</si>
  <si>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</si>
  <si>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</si>
  <si>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</si>
  <si>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</si>
  <si>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</si>
  <si>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</si>
  <si>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</si>
  <si>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</si>
  <si>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</si>
  <si>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</si>
  <si>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</si>
  <si>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</si>
  <si>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</si>
  <si>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</si>
  <si>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</si>
  <si>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</si>
  <si>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</si>
  <si>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</si>
  <si>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</si>
  <si>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</si>
  <si>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</si>
  <si>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</si>
  <si>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</si>
  <si>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</si>
  <si>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</si>
  <si>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</si>
  <si>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</si>
  <si>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</si>
  <si>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</si>
  <si>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</si>
  <si>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</si>
  <si>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</si>
  <si>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</si>
  <si>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</si>
  <si>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</si>
  <si>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</si>
  <si>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</si>
  <si>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</si>
  <si>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</si>
  <si>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</si>
  <si>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</si>
  <si>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</si>
  <si>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</si>
  <si>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</si>
  <si>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</si>
  <si>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</si>
  <si>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</si>
  <si>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</si>
  <si>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</si>
  <si>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</si>
  <si>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</si>
  <si>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</si>
  <si>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</si>
  <si>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</si>
  <si>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</si>
  <si>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</si>
  <si>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</si>
  <si>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</si>
  <si>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</si>
  <si>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</si>
  <si>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</si>
  <si>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</si>
  <si>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</si>
  <si>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</si>
  <si>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</si>
  <si>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</si>
  <si>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</si>
  <si>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</si>
  <si>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</si>
  <si>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</si>
  <si>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</si>
  <si>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</si>
  <si>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</si>
  <si>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</si>
  <si>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</si>
  <si>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</si>
  <si>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</si>
  <si>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</si>
  <si>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</si>
  <si>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</si>
  <si>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</si>
  <si>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</si>
  <si>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</si>
  <si>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</si>
  <si>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</si>
  <si>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</si>
  <si>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</si>
  <si>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</si>
  <si>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</si>
  <si>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</si>
  <si>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</si>
  <si>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</si>
  <si>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</si>
  <si>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</si>
  <si>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</si>
  <si>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</si>
  <si>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</si>
  <si>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</si>
  <si>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</si>
  <si>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</si>
  <si>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</si>
  <si>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</si>
  <si>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</si>
  <si>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</si>
  <si>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</si>
  <si>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</si>
  <si>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</si>
  <si>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</si>
  <si>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</si>
  <si>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</si>
  <si>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</si>
  <si>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</si>
  <si>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</si>
  <si>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</si>
  <si>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</si>
  <si>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</si>
  <si>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</si>
  <si>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</si>
  <si>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</si>
  <si>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</si>
  <si>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</si>
  <si>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</si>
  <si>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</si>
  <si>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</si>
  <si>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</si>
  <si>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</si>
  <si>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</si>
  <si>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</si>
  <si>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</si>
  <si>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</si>
  <si>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</si>
  <si>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</si>
  <si>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</si>
  <si>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</si>
  <si>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</si>
  <si>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</si>
  <si>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</si>
  <si>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</si>
  <si>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</si>
  <si>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</si>
  <si>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</si>
  <si>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</si>
  <si>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</si>
  <si>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</si>
  <si>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</si>
  <si>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</si>
  <si>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</si>
  <si>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</si>
  <si>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</si>
  <si>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</si>
  <si>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</si>
  <si>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</si>
  <si>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</si>
  <si>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</si>
  <si>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</si>
  <si>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</si>
  <si>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</si>
  <si>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</si>
  <si>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</si>
  <si>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</si>
  <si>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</si>
  <si>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</si>
  <si>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</si>
  <si>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</si>
  <si>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</si>
  <si>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</si>
  <si>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</si>
  <si>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</si>
  <si>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</si>
  <si>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</si>
  <si>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</si>
  <si>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</si>
  <si>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</si>
  <si>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</si>
  <si>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</si>
  <si>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</si>
  <si>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</si>
  <si>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</si>
  <si>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</si>
  <si>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</si>
  <si>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</si>
  <si>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</si>
  <si>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</si>
  <si>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</si>
  <si>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</si>
  <si>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</si>
  <si>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</si>
  <si>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</si>
  <si>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</si>
  <si>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</si>
  <si>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</si>
  <si>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</si>
  <si>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</si>
  <si>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</si>
  <si>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</si>
  <si>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</si>
  <si>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</si>
  <si>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</si>
  <si>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</si>
  <si>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</si>
  <si>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</si>
  <si>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</si>
  <si>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</si>
  <si>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</si>
  <si>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</si>
  <si>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</si>
  <si>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</si>
  <si>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</si>
  <si>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</si>
  <si>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</si>
  <si>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</si>
  <si>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</si>
  <si>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</si>
  <si>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</si>
  <si>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</si>
  <si>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</si>
  <si>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</si>
  <si>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</si>
  <si>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</si>
  <si>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</si>
  <si>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</si>
  <si>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</si>
  <si>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</si>
  <si>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</si>
  <si>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</si>
  <si>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</si>
  <si>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</si>
  <si>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</si>
  <si>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</si>
  <si>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</si>
  <si>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</si>
  <si>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</si>
  <si>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</si>
  <si>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</si>
  <si>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</si>
  <si>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</si>
  <si>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</si>
  <si>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</si>
  <si>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</si>
  <si>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</si>
  <si>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</si>
  <si>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</si>
  <si>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</si>
  <si>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</si>
  <si>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</si>
  <si>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</si>
  <si>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</si>
  <si>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</si>
  <si>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</si>
  <si>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</si>
  <si>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</si>
  <si>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</si>
  <si>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</si>
  <si>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</si>
  <si>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</si>
  <si>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</si>
  <si>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</si>
  <si>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</si>
  <si>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</si>
  <si>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</si>
  <si>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</si>
  <si>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</si>
  <si>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</si>
  <si>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</si>
  <si>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</si>
  <si>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</si>
  <si>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</si>
  <si>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</si>
  <si>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</si>
  <si>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</si>
  <si>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</si>
  <si>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</si>
  <si>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</si>
  <si>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</si>
  <si>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</si>
  <si>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</si>
  <si>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</si>
  <si>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</si>
  <si>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</si>
  <si>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</si>
  <si>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</si>
  <si>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</si>
  <si>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</si>
  <si>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</si>
  <si>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</si>
  <si>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</si>
  <si>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</si>
  <si>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</si>
  <si>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</si>
  <si>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</si>
  <si>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</si>
  <si>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</si>
  <si>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</si>
  <si>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</si>
  <si>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</si>
  <si>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</si>
  <si>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</si>
  <si>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</si>
  <si>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</si>
  <si>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</si>
  <si>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</si>
  <si>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</si>
  <si>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</si>
  <si>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</si>
  <si>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</si>
  <si>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</si>
  <si>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</si>
  <si>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</si>
  <si>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</si>
  <si>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</si>
  <si>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</si>
  <si>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</si>
  <si>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</si>
  <si>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</si>
  <si>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</si>
  <si>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</si>
  <si>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</si>
  <si>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</si>
  <si>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</si>
  <si>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</si>
  <si>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</si>
  <si>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</si>
  <si>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</si>
  <si>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</si>
  <si>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</si>
  <si>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</si>
  <si>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</si>
  <si>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</si>
  <si>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</si>
  <si>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</si>
  <si>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</si>
  <si>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</si>
  <si>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</si>
  <si>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</si>
  <si>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</si>
  <si>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</si>
  <si>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</si>
  <si>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</si>
  <si>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</si>
  <si>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</si>
  <si>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</si>
  <si>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</si>
  <si>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</si>
  <si>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</si>
  <si>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</si>
  <si>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</si>
  <si>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</si>
  <si>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</si>
  <si>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</si>
  <si>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</si>
  <si>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</si>
  <si>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</si>
  <si>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</si>
  <si>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</si>
  <si>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</si>
  <si>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</si>
  <si>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</si>
  <si>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</si>
  <si>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</si>
  <si>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</si>
  <si>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</si>
  <si>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</si>
  <si>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</si>
  <si>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</si>
  <si>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</si>
  <si>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</si>
  <si>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</si>
  <si>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</si>
  <si>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</si>
  <si>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</si>
  <si>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</si>
  <si>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</si>
  <si>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</si>
  <si>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</si>
  <si>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</si>
  <si>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</si>
  <si>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</si>
  <si>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</si>
  <si>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</si>
  <si>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</si>
  <si>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</si>
  <si>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</si>
  <si>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</si>
  <si>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</si>
  <si>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</si>
  <si>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</si>
  <si>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</si>
  <si>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</si>
  <si>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</si>
  <si>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</si>
  <si>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</si>
  <si>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</si>
  <si>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</si>
  <si>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</si>
  <si>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</si>
  <si>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</si>
  <si>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</si>
  <si>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</si>
  <si>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</si>
  <si>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</si>
  <si>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</si>
  <si>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</si>
  <si>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</si>
  <si>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</si>
  <si>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</si>
  <si>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</si>
  <si>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</si>
  <si>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</si>
  <si>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</si>
  <si>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</si>
  <si>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</si>
  <si>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</si>
  <si>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</si>
  <si>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</si>
  <si>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</si>
  <si>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</si>
  <si>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</si>
  <si>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</si>
  <si>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</si>
  <si>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</si>
  <si>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</si>
  <si>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</si>
  <si>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</si>
  <si>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</si>
  <si>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</si>
  <si>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</si>
  <si>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</si>
  <si>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</si>
  <si>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</si>
  <si>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</si>
  <si>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</si>
  <si>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</si>
  <si>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</si>
  <si>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</si>
  <si>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</si>
  <si>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</si>
  <si>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</si>
  <si>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</si>
  <si>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</si>
  <si>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</si>
  <si>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</si>
  <si>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</si>
  <si>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</si>
  <si>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</si>
  <si>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</si>
  <si>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</si>
  <si>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</si>
  <si>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</si>
  <si>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</si>
  <si>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</si>
  <si>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</si>
  <si>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</si>
  <si>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</si>
  <si>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</si>
  <si>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</si>
  <si>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</si>
  <si>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</si>
  <si>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</si>
  <si>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</si>
  <si>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</si>
  <si>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</si>
  <si>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</si>
  <si>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</si>
  <si>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</si>
  <si>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</si>
  <si>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</si>
  <si>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</si>
  <si>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</si>
  <si>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</si>
  <si>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</si>
  <si>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</si>
  <si>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</si>
  <si>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</si>
  <si>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</si>
  <si>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</si>
  <si>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</si>
  <si>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</si>
  <si>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</si>
  <si>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</si>
  <si>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</si>
  <si>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</si>
  <si>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</si>
  <si>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</si>
  <si>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</si>
  <si>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</si>
  <si>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</si>
  <si>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</si>
  <si>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</si>
  <si>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</si>
  <si>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</si>
  <si>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</si>
  <si>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</si>
  <si>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</si>
  <si>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</si>
  <si>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</si>
  <si>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</si>
  <si>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</si>
  <si>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</si>
  <si>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</si>
  <si>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</si>
  <si>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</si>
  <si>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</si>
  <si>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</si>
  <si>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</si>
  <si>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</si>
  <si>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</si>
  <si>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</si>
  <si>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</si>
  <si>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</si>
  <si>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</si>
  <si>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</si>
  <si>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</si>
  <si>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</si>
  <si>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</si>
  <si>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</si>
  <si>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</si>
  <si>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</si>
  <si>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</si>
  <si>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</si>
  <si>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</si>
  <si>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</si>
  <si>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</si>
  <si>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</si>
  <si>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</si>
  <si>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</si>
  <si>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</si>
  <si>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</si>
  <si>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</si>
  <si>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</si>
  <si>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</si>
  <si>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</si>
  <si>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</si>
  <si>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</si>
  <si>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</si>
  <si>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</si>
  <si>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</si>
  <si>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</si>
  <si>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</si>
  <si>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</si>
  <si>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</si>
  <si>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</si>
  <si>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</si>
  <si>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</si>
  <si>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</si>
  <si>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</si>
  <si>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</si>
  <si>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</si>
  <si>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</si>
  <si>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</si>
  <si>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</si>
  <si>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</si>
  <si>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</si>
  <si>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</si>
  <si>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</si>
  <si>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</si>
  <si>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</si>
  <si>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</si>
  <si>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</si>
  <si>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</si>
  <si>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</si>
  <si>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</si>
  <si>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</si>
  <si>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</si>
  <si>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</si>
  <si>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</si>
  <si>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</si>
  <si>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</si>
  <si>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</si>
  <si>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</si>
  <si>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</si>
  <si>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</si>
  <si>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</si>
  <si>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</si>
  <si>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</si>
  <si>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</si>
  <si>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</si>
  <si>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</si>
  <si>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</si>
  <si>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</si>
  <si>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</si>
  <si>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</si>
  <si>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</si>
  <si>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</si>
  <si>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</si>
  <si>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</si>
  <si>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</si>
  <si>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</si>
  <si>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</si>
  <si>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</si>
  <si>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</si>
  <si>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</si>
  <si>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</si>
  <si>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</si>
  <si>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</si>
  <si>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</si>
  <si>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</si>
  <si>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</si>
  <si>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</si>
  <si>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</si>
  <si>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</si>
  <si>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</si>
  <si>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</si>
  <si>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</si>
  <si>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</si>
  <si>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</si>
  <si>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</si>
  <si>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</si>
  <si>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</si>
  <si>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</si>
  <si>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</si>
  <si>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</si>
  <si>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</si>
  <si>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</si>
  <si>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</si>
  <si>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</si>
  <si>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</si>
  <si>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</si>
  <si>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</si>
  <si>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</si>
  <si>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</si>
  <si>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</si>
  <si>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</si>
  <si>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</si>
  <si>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</si>
  <si>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</si>
  <si>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</si>
  <si>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</si>
  <si>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</si>
  <si>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</si>
  <si>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</si>
  <si>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</si>
  <si>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</si>
  <si>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</si>
  <si>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</si>
  <si>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</si>
  <si>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</si>
  <si>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</si>
  <si>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</si>
  <si>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</si>
  <si>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</si>
  <si>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</si>
  <si>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</si>
  <si>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</si>
  <si>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</si>
  <si>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</si>
  <si>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</si>
  <si>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</si>
  <si>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</si>
  <si>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</si>
  <si>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</si>
  <si>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</si>
  <si>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</si>
  <si>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</si>
  <si>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</si>
  <si>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</si>
  <si>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</si>
  <si>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</si>
  <si>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</si>
  <si>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</si>
  <si>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</si>
  <si>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</si>
  <si>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</si>
  <si>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</si>
  <si>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</si>
  <si>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</si>
  <si>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</si>
  <si>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</si>
  <si>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</si>
  <si>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</si>
  <si>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</si>
  <si>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</si>
  <si>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</si>
  <si>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</si>
  <si>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</si>
  <si>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</si>
  <si>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</si>
  <si>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</si>
  <si>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</si>
  <si>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</si>
  <si>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</si>
  <si>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</si>
  <si>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</si>
  <si>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</si>
  <si>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</si>
  <si>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</si>
  <si>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</si>
  <si>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</si>
  <si>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</si>
  <si>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</si>
  <si>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</si>
  <si>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</si>
  <si>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</si>
  <si>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</si>
  <si>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</si>
  <si>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</si>
  <si>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</si>
  <si>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</si>
  <si>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</si>
  <si>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</si>
  <si>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</si>
  <si>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</si>
  <si>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</si>
  <si>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</si>
  <si>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</si>
  <si>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</si>
  <si>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</si>
  <si>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</si>
  <si>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</si>
  <si>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</si>
  <si>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</si>
  <si>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</si>
  <si>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</si>
  <si>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</si>
  <si>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</si>
  <si>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</si>
  <si>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</si>
  <si>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</si>
  <si>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</si>
  <si>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</si>
  <si>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</si>
  <si>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</si>
  <si>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</si>
  <si>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</si>
  <si>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</si>
  <si>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</si>
  <si>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</si>
  <si>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</si>
  <si>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</si>
  <si>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</si>
  <si>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</si>
  <si>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</si>
  <si>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</si>
  <si>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</si>
  <si>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</si>
  <si>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</si>
  <si>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</si>
  <si>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</si>
  <si>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</si>
  <si>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</si>
  <si>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</si>
  <si>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</si>
  <si>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</si>
  <si>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</si>
  <si>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</si>
  <si>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</si>
  <si>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</si>
  <si>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</si>
  <si>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</si>
  <si>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</si>
  <si>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</si>
  <si>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</si>
  <si>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</si>
  <si>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</si>
  <si>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</si>
  <si>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</si>
  <si>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</si>
  <si>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</si>
  <si>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</si>
  <si>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</si>
  <si>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</si>
  <si>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</si>
  <si>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</si>
  <si>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</si>
  <si>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</si>
  <si>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</si>
  <si>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</si>
  <si>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</si>
  <si>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</si>
  <si>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</si>
  <si>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</si>
  <si>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</si>
  <si>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</si>
  <si>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</si>
  <si>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</si>
  <si>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</si>
  <si>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</si>
  <si>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</si>
  <si>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</si>
  <si>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</si>
  <si>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</si>
  <si>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</si>
  <si>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</si>
  <si>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</si>
  <si>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</si>
  <si>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</si>
  <si>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</si>
  <si>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</si>
  <si>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</si>
  <si>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</si>
  <si>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</si>
  <si>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</si>
  <si>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</si>
  <si>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</si>
  <si>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</si>
  <si>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</si>
  <si>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</si>
  <si>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</si>
  <si>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</si>
  <si>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</si>
  <si>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</si>
  <si>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</si>
  <si>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</si>
  <si>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</si>
  <si>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</si>
  <si>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</si>
  <si>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</si>
  <si>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</si>
  <si>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</si>
  <si>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</si>
  <si>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</si>
  <si>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</si>
  <si>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</si>
  <si>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</si>
  <si>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</si>
  <si>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</si>
  <si>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</si>
  <si>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</si>
  <si>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</si>
  <si>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</si>
  <si>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</si>
  <si>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</si>
  <si>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</si>
  <si>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</si>
  <si>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</si>
  <si>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</si>
  <si>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</si>
  <si>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</si>
  <si>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</si>
  <si>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</si>
  <si>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</si>
  <si>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</si>
  <si>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</si>
  <si>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</si>
  <si>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</si>
  <si>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</si>
  <si>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</si>
  <si>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</si>
  <si>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</si>
  <si>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</si>
  <si>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</si>
  <si>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</si>
  <si>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</si>
  <si>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</si>
  <si>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</si>
  <si>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</si>
  <si>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</si>
  <si>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</si>
  <si>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</si>
  <si>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</si>
  <si>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</si>
  <si>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</si>
  <si>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</si>
  <si>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</si>
  <si>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</si>
  <si>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</si>
  <si>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</si>
  <si>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</si>
  <si>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</si>
  <si>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</si>
  <si>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</si>
  <si>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</si>
  <si>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</si>
  <si>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</si>
  <si>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</si>
  <si>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</si>
  <si>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</si>
  <si>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</si>
  <si>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</si>
  <si>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</si>
  <si>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</si>
  <si>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</si>
  <si>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</si>
  <si>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</si>
  <si>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</si>
  <si>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</si>
  <si>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</si>
  <si>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</si>
  <si>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</si>
  <si>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</si>
  <si>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</si>
  <si>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</si>
  <si>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</si>
  <si>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</si>
  <si>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</si>
  <si>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</si>
  <si>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</si>
  <si>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</si>
  <si>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</si>
  <si>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</si>
  <si>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</si>
  <si>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</si>
  <si>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</si>
  <si>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</si>
  <si>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</si>
  <si>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</si>
  <si>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</si>
  <si>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</si>
  <si>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</si>
  <si>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</si>
  <si>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</si>
  <si>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</si>
  <si>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</si>
  <si>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</si>
  <si>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</si>
  <si>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</si>
  <si>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</si>
  <si>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</si>
  <si>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</si>
  <si>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</si>
  <si>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</si>
  <si>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</si>
  <si>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</si>
  <si>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</si>
  <si>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</si>
  <si>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</si>
  <si>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</si>
  <si>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</si>
  <si>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</si>
  <si>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</si>
  <si>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</si>
  <si>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</si>
  <si>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</si>
  <si>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</si>
  <si>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</si>
  <si>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</si>
  <si>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</si>
  <si>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</si>
  <si>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</si>
  <si>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</si>
  <si>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</si>
  <si>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</si>
  <si>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</si>
  <si>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</si>
  <si>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</si>
  <si>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</si>
  <si>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</si>
  <si>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</si>
  <si>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</si>
  <si>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</si>
  <si>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</si>
  <si>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</si>
  <si>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</si>
  <si>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</si>
  <si>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</si>
  <si>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</si>
  <si>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</si>
  <si>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</si>
  <si>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</si>
  <si>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</si>
  <si>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</si>
  <si>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</si>
  <si>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</si>
  <si>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</si>
  <si>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</si>
  <si>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</si>
  <si>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</si>
  <si>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</si>
  <si>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</si>
  <si>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</si>
  <si>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</si>
  <si>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</si>
  <si>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</si>
  <si>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</si>
  <si>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</si>
  <si>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</si>
  <si>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</si>
  <si>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</si>
  <si>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</si>
  <si>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</si>
  <si>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</si>
  <si>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</si>
  <si>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</si>
  <si>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</si>
  <si>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</si>
  <si>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</si>
  <si>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</si>
  <si>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</si>
  <si>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</si>
  <si>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</si>
  <si>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</si>
  <si>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</si>
  <si>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</si>
  <si>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</si>
  <si>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</si>
  <si>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</si>
  <si>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</si>
  <si>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</si>
  <si>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</si>
  <si>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</si>
  <si>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</si>
  <si>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</si>
  <si>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</si>
  <si>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</si>
  <si>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</si>
  <si>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</si>
  <si>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</si>
  <si>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</si>
  <si>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</si>
  <si>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</si>
  <si>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</si>
  <si>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</si>
  <si>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</si>
  <si>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</si>
  <si>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</si>
  <si>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</si>
  <si>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</si>
  <si>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</si>
  <si>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</si>
  <si>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</si>
  <si>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</si>
  <si>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</si>
  <si>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</si>
  <si>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</si>
  <si>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</si>
  <si>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</si>
  <si>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</si>
  <si>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</si>
  <si>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</si>
  <si>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</si>
  <si>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</si>
  <si>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</si>
  <si>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</si>
  <si>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</si>
  <si>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</si>
  <si>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</si>
  <si>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</si>
  <si>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</si>
  <si>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</si>
  <si>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</si>
  <si>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</si>
  <si>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</si>
  <si>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</si>
  <si>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</si>
  <si>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</si>
  <si>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</si>
  <si>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</si>
  <si>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</si>
  <si>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</si>
  <si>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</si>
  <si>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</si>
  <si>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</si>
  <si>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</si>
  <si>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</si>
  <si>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</si>
  <si>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</si>
  <si>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</si>
  <si>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</si>
  <si>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</si>
  <si>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</si>
  <si>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</si>
  <si>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</si>
  <si>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</si>
  <si>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</si>
  <si>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</si>
  <si>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</si>
  <si>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</si>
  <si>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</si>
  <si>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</si>
  <si>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</si>
  <si>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</si>
  <si>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</si>
  <si>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</si>
  <si>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</si>
  <si>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</si>
  <si>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</si>
  <si>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</si>
  <si>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</si>
  <si>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</si>
  <si>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</si>
  <si>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</si>
  <si>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</si>
  <si>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</si>
  <si>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</si>
  <si>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</si>
  <si>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</si>
  <si>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</si>
  <si>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</si>
  <si>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</si>
  <si>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</si>
  <si>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</si>
  <si>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</si>
  <si>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</si>
  <si>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</si>
  <si>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</si>
  <si>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</si>
  <si>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</si>
  <si>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</si>
  <si>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</si>
  <si>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</si>
  <si>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</si>
  <si>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</si>
  <si>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</si>
  <si>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</si>
  <si>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</si>
  <si>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</si>
  <si>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</si>
  <si>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</si>
  <si>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</si>
  <si>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</si>
  <si>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</si>
  <si>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</si>
  <si>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</si>
  <si>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</si>
  <si>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</si>
  <si>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</si>
  <si>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</si>
  <si>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</si>
  <si>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</si>
  <si>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</si>
  <si>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</si>
  <si>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</si>
  <si>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</si>
  <si>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</si>
  <si>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</si>
  <si>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</si>
  <si>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</si>
  <si>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</si>
  <si>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</si>
  <si>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</si>
  <si>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</si>
  <si>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</si>
  <si>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</si>
  <si>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</si>
  <si>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</si>
  <si>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</si>
  <si>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</si>
  <si>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</si>
  <si>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</si>
  <si>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</si>
  <si>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</si>
  <si>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</si>
  <si>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</si>
  <si>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</si>
  <si>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</si>
  <si>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</si>
  <si>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</si>
  <si>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</si>
  <si>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</si>
  <si>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</si>
  <si>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</si>
  <si>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</si>
  <si>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</si>
  <si>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</si>
  <si>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</si>
  <si>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</si>
  <si>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</si>
  <si>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</si>
  <si>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</si>
  <si>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</si>
  <si>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</si>
  <si>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</si>
  <si>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</si>
  <si>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</si>
  <si>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</si>
  <si>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</si>
  <si>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</si>
  <si>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</si>
  <si>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</si>
  <si>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</si>
  <si>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</si>
  <si>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</si>
  <si>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</si>
  <si>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</si>
  <si>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</si>
  <si>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</si>
  <si>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</si>
  <si>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</si>
  <si>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</si>
  <si>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</si>
  <si>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</si>
  <si>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</si>
  <si>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</si>
  <si>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</si>
  <si>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</si>
  <si>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</si>
  <si>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</si>
  <si>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</si>
  <si>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</si>
  <si>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</si>
  <si>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</si>
  <si>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</si>
  <si>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</si>
  <si>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</si>
  <si>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</si>
  <si>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</si>
  <si>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</si>
  <si>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</si>
  <si>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</si>
  <si>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</si>
  <si>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</si>
  <si>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</si>
  <si>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</si>
  <si>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</si>
  <si>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</si>
  <si>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</si>
  <si>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</si>
  <si>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</si>
  <si>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</si>
  <si>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</si>
  <si>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</si>
  <si>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</si>
  <si>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</si>
  <si>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</si>
  <si>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</si>
  <si>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</si>
  <si>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</si>
  <si>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</si>
  <si>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</si>
  <si>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</si>
  <si>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</si>
  <si>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</si>
  <si>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</si>
  <si>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</si>
  <si>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</si>
  <si>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</si>
  <si>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</si>
  <si>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</si>
  <si>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</si>
  <si>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</si>
  <si>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</si>
  <si>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</si>
  <si>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</si>
  <si>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</si>
  <si>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</si>
  <si>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</si>
  <si>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</si>
  <si>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</si>
  <si>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</si>
  <si>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</si>
  <si>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</si>
  <si>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</si>
  <si>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</si>
  <si>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</si>
  <si>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</si>
  <si>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</si>
  <si>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</si>
  <si>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</si>
  <si>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</si>
  <si>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</si>
  <si>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</si>
  <si>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</si>
  <si>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</si>
  <si>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</si>
  <si>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</si>
  <si>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</si>
  <si>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</si>
  <si>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</si>
  <si>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</si>
  <si>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</si>
  <si>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</si>
  <si>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</si>
  <si>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</si>
  <si>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</si>
  <si>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</si>
  <si>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</si>
  <si>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</si>
  <si>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</si>
  <si>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</si>
  <si>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</si>
  <si>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</si>
  <si>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</si>
  <si>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</si>
  <si>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</si>
  <si>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</si>
  <si>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</si>
  <si>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</si>
  <si>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</si>
  <si>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</si>
  <si>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</si>
  <si>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</si>
  <si>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</si>
  <si>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</si>
  <si>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</si>
  <si>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</si>
  <si>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</si>
  <si>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</si>
  <si>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</si>
  <si>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</si>
  <si>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</si>
  <si>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</si>
  <si>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</si>
  <si>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</si>
  <si>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</si>
  <si>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</si>
  <si>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</si>
  <si>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</si>
  <si>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</si>
  <si>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</si>
  <si>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</si>
  <si>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</si>
  <si>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</si>
  <si>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</si>
  <si>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</si>
  <si>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</si>
  <si>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</si>
  <si>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</si>
  <si>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</si>
  <si>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</si>
  <si>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</si>
  <si>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</si>
  <si>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</si>
  <si>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</si>
  <si>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</si>
  <si>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</si>
  <si>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</si>
  <si>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</si>
  <si>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</si>
  <si>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</si>
  <si>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</si>
  <si>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</si>
  <si>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</si>
  <si>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</si>
  <si>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</si>
  <si>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</si>
  <si>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</si>
  <si>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</si>
  <si>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</si>
  <si>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</si>
  <si>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</si>
  <si>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</si>
  <si>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</si>
  <si>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</si>
  <si>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</si>
  <si>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</si>
  <si>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</si>
  <si>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</si>
  <si>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</si>
  <si>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</si>
  <si>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</si>
  <si>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</si>
  <si>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</si>
  <si>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</si>
  <si>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</si>
  <si>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</si>
  <si>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</si>
  <si>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</si>
  <si>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</si>
  <si>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</si>
  <si>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</si>
  <si>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</si>
  <si>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</si>
  <si>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</si>
  <si>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</si>
  <si>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</si>
  <si>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</si>
  <si>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</si>
  <si>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</si>
  <si>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</si>
  <si>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</si>
  <si>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</si>
  <si>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</si>
  <si>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</si>
  <si>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</si>
  <si>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</si>
  <si>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</si>
  <si>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</si>
  <si>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</si>
  <si>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</si>
  <si>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</si>
  <si>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</si>
  <si>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</si>
  <si>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</si>
  <si>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</si>
  <si>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</si>
  <si>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</si>
  <si>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</si>
  <si>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</si>
  <si>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</si>
  <si>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</si>
  <si>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</si>
  <si>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</si>
  <si>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</si>
  <si>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</si>
  <si>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</si>
  <si>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</si>
  <si>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</si>
  <si>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</si>
  <si>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</si>
  <si>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</si>
  <si>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</si>
  <si>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</si>
  <si>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</si>
  <si>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</si>
  <si>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</si>
  <si>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</si>
  <si>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</si>
  <si>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</si>
  <si>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</si>
  <si>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</si>
  <si>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</si>
  <si>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</si>
  <si>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</si>
  <si>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</si>
  <si>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</si>
  <si>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</si>
  <si>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</si>
  <si>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</si>
  <si>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</si>
  <si>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</si>
  <si>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</si>
  <si>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</si>
  <si>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</si>
  <si>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</si>
  <si>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</si>
  <si>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</si>
  <si>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</si>
  <si>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</si>
  <si>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</si>
  <si>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</si>
  <si>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</si>
  <si>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</si>
  <si>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</si>
  <si>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</si>
  <si>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</si>
  <si>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</si>
  <si>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</si>
  <si>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</si>
  <si>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</si>
  <si>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</si>
  <si>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</si>
  <si>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</si>
  <si>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</si>
  <si>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</si>
  <si>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</si>
  <si>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</si>
  <si>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</si>
  <si>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</si>
  <si>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</si>
  <si>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</si>
  <si>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</si>
  <si>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</si>
  <si>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</si>
  <si>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</si>
  <si>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</si>
  <si>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</si>
  <si>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</si>
  <si>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</si>
  <si>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</si>
  <si>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</si>
  <si>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</si>
  <si>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</si>
  <si>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</si>
  <si>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</si>
  <si>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</si>
  <si>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</si>
  <si>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</si>
  <si>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</si>
  <si>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</si>
  <si>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</si>
  <si>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</si>
  <si>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</si>
  <si>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</si>
  <si>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</si>
  <si>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</si>
  <si>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</si>
  <si>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</si>
  <si>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</si>
  <si>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</si>
  <si>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</si>
  <si>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</si>
  <si>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</si>
  <si>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</si>
  <si>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</si>
  <si>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</si>
  <si>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</si>
  <si>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</si>
  <si>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</si>
  <si>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</si>
  <si>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</si>
  <si>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</si>
  <si>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</si>
  <si>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</si>
  <si>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</si>
  <si>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</si>
  <si>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</si>
  <si>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</si>
  <si>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</si>
  <si>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</si>
  <si>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</si>
  <si>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</si>
  <si>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</si>
  <si>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</si>
  <si>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</si>
  <si>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</si>
  <si>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</si>
  <si>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</si>
  <si>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</si>
  <si>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</si>
  <si>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</si>
  <si>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</si>
  <si>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</si>
  <si>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</si>
  <si>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</si>
  <si>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</si>
  <si>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</si>
  <si>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</si>
  <si>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</si>
  <si>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</si>
  <si>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</si>
  <si>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</si>
  <si>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</si>
  <si>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</si>
  <si>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</si>
  <si>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</si>
  <si>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</si>
  <si>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</si>
  <si>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</si>
  <si>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</si>
  <si>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</si>
  <si>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</si>
  <si>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</si>
  <si>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</si>
  <si>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</si>
  <si>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</si>
  <si>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</si>
  <si>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</si>
  <si>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</si>
  <si>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</si>
  <si>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</si>
  <si>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</si>
  <si>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</si>
  <si>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</si>
  <si>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</si>
  <si>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</si>
  <si>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</si>
  <si>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</si>
  <si>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</si>
  <si>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</si>
  <si>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</si>
  <si>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</si>
  <si>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</si>
  <si>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</si>
  <si>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</si>
  <si>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</si>
  <si>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</si>
  <si>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</si>
  <si>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</si>
  <si>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</si>
  <si>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</si>
  <si>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</si>
  <si>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</si>
  <si>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</si>
  <si>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</si>
  <si>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</si>
  <si>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</si>
  <si>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</si>
  <si>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</si>
  <si>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</si>
  <si>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</si>
  <si>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</si>
  <si>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</si>
  <si>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</si>
  <si>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</si>
  <si>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</si>
  <si>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</si>
  <si>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</si>
  <si>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</si>
  <si>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</si>
  <si>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</si>
  <si>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</si>
  <si>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</si>
  <si>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</si>
  <si>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</si>
  <si>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</si>
  <si>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</si>
  <si>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</si>
  <si>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</si>
  <si>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</si>
  <si>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</si>
  <si>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</si>
  <si>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</si>
  <si>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</si>
  <si>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</si>
  <si>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</si>
  <si>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</si>
  <si>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</si>
  <si>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</si>
  <si>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</si>
  <si>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</si>
  <si>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</si>
  <si>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</si>
  <si>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</si>
  <si>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</si>
  <si>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</si>
  <si>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</si>
  <si>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</si>
  <si>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</si>
  <si>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</si>
  <si>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</si>
  <si>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</si>
  <si>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</si>
  <si>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</si>
  <si>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</si>
  <si>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</si>
  <si>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</si>
  <si>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</si>
  <si>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</si>
  <si>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</si>
  <si>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</si>
  <si>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</si>
  <si>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</si>
  <si>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</si>
  <si>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</si>
  <si>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</si>
  <si>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</si>
  <si>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</si>
  <si>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</si>
  <si>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</si>
  <si>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</si>
  <si>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</si>
  <si>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</si>
  <si>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</si>
  <si>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</si>
  <si>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</si>
  <si>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</si>
  <si>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</si>
  <si>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</si>
  <si>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</si>
  <si>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</si>
  <si>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</si>
  <si>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</si>
  <si>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</si>
  <si>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</si>
  <si>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</si>
  <si>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</si>
  <si>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</si>
  <si>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</si>
  <si>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</si>
  <si>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</si>
  <si>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</si>
  <si>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</si>
  <si>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</si>
  <si>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</si>
  <si>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</si>
  <si>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</si>
  <si>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</si>
  <si>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</si>
  <si>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</si>
  <si>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</si>
  <si>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</si>
  <si>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</si>
  <si>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</si>
  <si>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</si>
  <si>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</si>
  <si>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</si>
  <si>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</si>
  <si>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</si>
  <si>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</si>
  <si>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</si>
  <si>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</si>
  <si>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</si>
  <si>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</si>
  <si>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</si>
  <si>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</si>
  <si>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</si>
  <si>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</si>
  <si>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</si>
  <si>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</si>
  <si>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</si>
  <si>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</si>
  <si>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</si>
  <si>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</si>
  <si>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</si>
  <si>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</si>
  <si>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</si>
  <si>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</si>
  <si>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</si>
  <si>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</si>
  <si>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</si>
  <si>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</si>
  <si>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</si>
  <si>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</si>
  <si>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</si>
  <si>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</si>
  <si>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</si>
  <si>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</si>
  <si>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</si>
  <si>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</si>
  <si>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</si>
  <si>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</si>
  <si>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</si>
  <si>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</si>
  <si>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</si>
  <si>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</si>
  <si>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</si>
  <si>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</si>
  <si>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</si>
  <si>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</si>
  <si>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</si>
  <si>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</si>
  <si>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</si>
  <si>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</si>
  <si>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</si>
  <si>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</si>
  <si>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</si>
  <si>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</si>
  <si>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</si>
  <si>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</si>
  <si>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</si>
  <si>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</si>
  <si>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</si>
  <si>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</si>
  <si>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</si>
  <si>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</si>
  <si>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</si>
  <si>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</si>
  <si>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</si>
  <si>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</si>
  <si>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</si>
  <si>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</si>
  <si>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</si>
  <si>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</si>
  <si>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</si>
  <si>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</si>
  <si>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</si>
  <si>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</si>
  <si>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</si>
  <si>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</si>
  <si>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</si>
  <si>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</si>
  <si>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</si>
  <si>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</si>
  <si>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</si>
  <si>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</si>
  <si>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</si>
  <si>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</si>
  <si>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</si>
  <si>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</si>
  <si>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</si>
  <si>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</si>
  <si>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</si>
  <si>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</si>
  <si>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</si>
  <si>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</si>
  <si>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</si>
  <si>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</si>
  <si>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</si>
  <si>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</si>
  <si>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</si>
  <si>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</si>
  <si>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</si>
  <si>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</si>
  <si>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</si>
  <si>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</si>
  <si>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</si>
  <si>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</si>
  <si>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</si>
  <si>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</si>
  <si>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</si>
  <si>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</si>
  <si>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</si>
  <si>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</si>
  <si>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</si>
  <si>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</si>
  <si>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</si>
  <si>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</si>
  <si>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</si>
  <si>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</si>
  <si>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</si>
  <si>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</si>
  <si>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</si>
  <si>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</si>
  <si>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</si>
  <si>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</si>
  <si>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</si>
  <si>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</si>
  <si>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</si>
  <si>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</si>
  <si>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</si>
  <si>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</si>
  <si>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</si>
  <si>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</si>
  <si>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</si>
  <si>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</si>
  <si>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</si>
  <si>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</si>
  <si>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</si>
  <si>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</si>
  <si>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</si>
  <si>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</si>
  <si>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</si>
  <si>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</si>
  <si>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</si>
  <si>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</si>
  <si>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</si>
  <si>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</si>
  <si>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</si>
  <si>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</si>
  <si>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</si>
  <si>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</si>
  <si>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</si>
  <si>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</si>
  <si>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</si>
  <si>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</si>
  <si>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</si>
  <si>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</si>
  <si>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</si>
  <si>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</si>
  <si>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</si>
  <si>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</si>
  <si>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</si>
  <si>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</si>
  <si>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</si>
  <si>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</si>
  <si>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</si>
  <si>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</si>
  <si>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</si>
  <si>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</si>
  <si>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</si>
  <si>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</si>
  <si>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</si>
  <si>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</si>
  <si>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</si>
  <si>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</si>
  <si>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</si>
  <si>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</si>
  <si>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</si>
  <si>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</si>
  <si>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</si>
  <si>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</si>
  <si>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</si>
  <si>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</si>
  <si>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</si>
  <si>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</si>
  <si>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</si>
  <si>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</si>
  <si>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</si>
  <si>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</si>
  <si>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</si>
  <si>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</si>
  <si>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</si>
  <si>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</si>
  <si>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</si>
  <si>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</si>
  <si>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</si>
  <si>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</si>
  <si>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</si>
  <si>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</si>
  <si>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</si>
  <si>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</si>
  <si>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</si>
  <si>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</si>
  <si>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</si>
  <si>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</si>
  <si>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</si>
  <si>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</si>
  <si>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</si>
  <si>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</si>
  <si>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</si>
  <si>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</si>
  <si>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</si>
  <si>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</si>
  <si>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</si>
  <si>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</si>
  <si>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</si>
  <si>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</si>
  <si>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</si>
  <si>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</si>
  <si>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</si>
  <si>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</si>
  <si>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</si>
  <si>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</si>
  <si>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</si>
  <si>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</si>
  <si>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</si>
  <si>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</si>
  <si>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</si>
  <si>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</si>
  <si>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</si>
  <si>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</si>
  <si>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</si>
  <si>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</si>
  <si>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</si>
  <si>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</si>
  <si>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</si>
  <si>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</si>
  <si>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</si>
  <si>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</si>
  <si>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</si>
  <si>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</si>
  <si>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</si>
  <si>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</si>
  <si>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</si>
  <si>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</si>
  <si>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</si>
  <si>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</si>
  <si>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</si>
  <si>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</si>
  <si>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</si>
  <si>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</si>
  <si>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</si>
  <si>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</si>
  <si>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</si>
  <si>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</si>
  <si>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</si>
  <si>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</si>
  <si>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</si>
  <si>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</si>
  <si>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</si>
  <si>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</si>
  <si>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</si>
  <si>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</si>
  <si>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</si>
  <si>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</si>
  <si>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</si>
  <si>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</si>
  <si>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</si>
  <si>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</si>
  <si>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</si>
  <si>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</si>
  <si>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</si>
  <si>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</si>
  <si>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</si>
  <si>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</si>
  <si>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</si>
  <si>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</si>
  <si>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</si>
  <si>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</si>
  <si>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</si>
  <si>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</si>
  <si>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</si>
  <si>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</si>
  <si>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</si>
  <si>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</si>
  <si>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</si>
  <si>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</si>
  <si>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</si>
  <si>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</si>
  <si>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</si>
  <si>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</si>
  <si>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</si>
  <si>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</si>
  <si>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</si>
  <si>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</si>
  <si>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</si>
  <si>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</si>
  <si>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</si>
  <si>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</si>
  <si>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</si>
  <si>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</si>
  <si>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</si>
  <si>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</si>
  <si>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</si>
  <si>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</si>
  <si>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</si>
  <si>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</si>
  <si>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</si>
  <si>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</si>
  <si>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</si>
  <si>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</si>
  <si>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</si>
  <si>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</si>
  <si>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</si>
  <si>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</si>
  <si>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</si>
  <si>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</si>
  <si>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</si>
  <si>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</si>
  <si>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</si>
  <si>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</si>
  <si>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</si>
  <si>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</si>
  <si>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</si>
  <si>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</si>
  <si>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</si>
  <si>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</si>
  <si>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</si>
  <si>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</si>
  <si>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</si>
  <si>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</si>
  <si>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</si>
  <si>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</si>
  <si>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</si>
  <si>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</si>
  <si>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</si>
  <si>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</si>
  <si>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</si>
  <si>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</si>
  <si>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</si>
  <si>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</si>
  <si>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</si>
  <si>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</si>
  <si>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</si>
  <si>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</si>
  <si>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</si>
  <si>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</si>
  <si>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</si>
  <si>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</si>
  <si>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</si>
  <si>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</si>
  <si>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</si>
  <si>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</si>
  <si>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</si>
  <si>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</si>
  <si>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</si>
  <si>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</si>
  <si>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</si>
  <si>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</si>
  <si>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</si>
  <si>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</si>
  <si>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</si>
  <si>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</si>
  <si>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</si>
  <si>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</si>
  <si>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</si>
  <si>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</si>
  <si>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</si>
  <si>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</si>
  <si>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</si>
  <si>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</si>
  <si>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</si>
  <si>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</si>
  <si>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</si>
  <si>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</si>
  <si>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</si>
  <si>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</si>
  <si>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</si>
  <si>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</si>
  <si>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</si>
  <si>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</si>
  <si>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</si>
  <si>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</si>
  <si>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</si>
  <si>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</si>
  <si>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</si>
  <si>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</si>
  <si>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</si>
  <si>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</si>
  <si>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</si>
  <si>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</si>
  <si>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</si>
  <si>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</si>
  <si>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</si>
  <si>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</si>
  <si>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</si>
  <si>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</si>
  <si>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</si>
  <si>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</si>
  <si>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</si>
  <si>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</si>
  <si>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</si>
  <si>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</si>
  <si>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</si>
  <si>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</si>
  <si>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</si>
  <si>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</si>
  <si>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</si>
  <si>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</si>
  <si>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</si>
  <si>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</si>
  <si>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</si>
  <si>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</si>
  <si>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</si>
  <si>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</si>
  <si>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</si>
  <si>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</si>
  <si>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</si>
  <si>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</si>
  <si>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</si>
  <si>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</si>
  <si>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</si>
  <si>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</si>
  <si>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</si>
  <si>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</si>
  <si>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</si>
  <si>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</si>
  <si>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</si>
  <si>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</si>
  <si>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</si>
  <si>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</si>
  <si>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</si>
  <si>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</si>
  <si>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</si>
  <si>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</si>
  <si>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</si>
  <si>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</si>
  <si>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</si>
  <si>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</si>
  <si>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</si>
  <si>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</si>
  <si>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</si>
  <si>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</si>
  <si>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</si>
  <si>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</si>
  <si>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</si>
  <si>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</si>
  <si>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</si>
  <si>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</si>
  <si>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</si>
  <si>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</si>
  <si>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</si>
  <si>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</si>
  <si>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</si>
  <si>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</si>
  <si>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</si>
  <si>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</si>
  <si>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</si>
  <si>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</si>
  <si>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</si>
  <si>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</si>
  <si>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</si>
  <si>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</si>
  <si>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</si>
  <si>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</si>
  <si>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</si>
  <si>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</si>
  <si>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</si>
  <si>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</si>
  <si>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</si>
  <si>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</si>
  <si>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</si>
  <si>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</si>
  <si>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</si>
  <si>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</si>
  <si>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</si>
  <si>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</si>
  <si>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</si>
  <si>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</si>
  <si>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</si>
  <si>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</si>
  <si>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</si>
  <si>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</si>
  <si>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</si>
  <si>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</si>
  <si>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</si>
  <si>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</si>
  <si>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</si>
  <si>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</si>
  <si>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</si>
  <si>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</si>
  <si>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</si>
  <si>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</si>
  <si>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</si>
  <si>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</si>
  <si>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</si>
  <si>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</si>
  <si>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</si>
  <si>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</si>
  <si>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</si>
  <si>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</si>
  <si>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</si>
  <si>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</si>
  <si>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</si>
  <si>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</si>
  <si>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</si>
  <si>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</si>
  <si>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</si>
  <si>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</si>
  <si>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</si>
  <si>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</si>
  <si>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</si>
  <si>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</si>
  <si>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</si>
  <si>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</si>
  <si>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</si>
  <si>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</si>
  <si>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</si>
  <si>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</si>
  <si>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</si>
  <si>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</si>
  <si>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</si>
  <si>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</si>
  <si>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</si>
  <si>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</si>
  <si>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</si>
  <si>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</si>
  <si>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</si>
  <si>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</si>
  <si>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</si>
  <si>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</si>
  <si>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</si>
  <si>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</si>
  <si>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</si>
  <si>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</si>
  <si>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</si>
  <si>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</si>
  <si>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</si>
  <si>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</si>
  <si>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</si>
  <si>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</si>
  <si>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</si>
  <si>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</si>
  <si>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</si>
  <si>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</si>
  <si>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</si>
  <si>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</si>
  <si>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</si>
  <si>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</si>
  <si>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</si>
  <si>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</si>
  <si>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</si>
  <si>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</si>
  <si>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</si>
  <si>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</si>
  <si>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</si>
  <si>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</si>
  <si>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</si>
  <si>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</si>
  <si>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</si>
  <si>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</si>
  <si>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</si>
  <si>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</si>
  <si>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</si>
  <si>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</si>
  <si>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</si>
  <si>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</si>
  <si>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</si>
  <si>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</si>
  <si>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</si>
  <si>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</si>
  <si>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</si>
  <si>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</si>
  <si>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</si>
  <si>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</si>
  <si>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</si>
  <si>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</si>
  <si>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</si>
  <si>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</si>
  <si>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</si>
  <si>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</si>
  <si>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</si>
  <si>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</si>
  <si>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</si>
  <si>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</si>
  <si>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</si>
  <si>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</si>
  <si>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</si>
  <si>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</si>
  <si>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</si>
  <si>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</si>
  <si>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</si>
  <si>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</si>
  <si>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</si>
  <si>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</si>
  <si>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</si>
  <si>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</si>
  <si>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</si>
  <si>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</si>
  <si>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</si>
  <si>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</si>
  <si>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</si>
  <si>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</si>
  <si>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</si>
  <si>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</si>
  <si>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</si>
  <si>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</si>
  <si>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</si>
  <si>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</si>
  <si>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</si>
  <si>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</si>
  <si>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</si>
  <si>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</si>
  <si>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</si>
  <si>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</si>
  <si>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</si>
  <si>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</si>
  <si>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</si>
  <si>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</si>
  <si>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</si>
  <si>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</si>
  <si>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</si>
  <si>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</si>
  <si>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</si>
  <si>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</si>
  <si>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</si>
  <si>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</si>
  <si>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</si>
  <si>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</si>
  <si>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</si>
  <si>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</si>
  <si>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</si>
  <si>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</si>
  <si>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</si>
  <si>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</si>
  <si>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</si>
  <si>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</si>
  <si>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</si>
  <si>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</si>
  <si>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</si>
  <si>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</si>
  <si>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</si>
  <si>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</si>
  <si>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</si>
  <si>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</si>
  <si>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</si>
  <si>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</si>
  <si>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</si>
  <si>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</si>
  <si>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</si>
  <si>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</si>
  <si>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</si>
  <si>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</si>
  <si>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</si>
  <si>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</si>
  <si>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</si>
  <si>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</si>
  <si>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</si>
  <si>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</si>
  <si>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</si>
  <si>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</si>
  <si>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</si>
  <si>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</si>
  <si>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</si>
  <si>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</si>
  <si>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</si>
  <si>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</si>
  <si>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</si>
  <si>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</si>
  <si>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</si>
  <si>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</si>
  <si>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</si>
  <si>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</si>
  <si>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</si>
  <si>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</si>
  <si>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</si>
  <si>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</si>
  <si>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</si>
  <si>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</si>
  <si>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</si>
  <si>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</si>
  <si>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</si>
  <si>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</si>
  <si>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</si>
  <si>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</si>
  <si>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</si>
  <si>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</si>
  <si>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</si>
  <si>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</si>
  <si>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</si>
  <si>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</si>
  <si>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</si>
  <si>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</si>
  <si>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</si>
  <si>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</si>
  <si>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</si>
  <si>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</si>
  <si>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</si>
  <si>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</si>
  <si>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</si>
  <si>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</si>
  <si>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</si>
  <si>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</si>
  <si>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</si>
  <si>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</si>
  <si>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</si>
  <si>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</si>
  <si>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</si>
  <si>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</si>
  <si>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</si>
  <si>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</si>
  <si>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</si>
  <si>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</si>
  <si>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</si>
  <si>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</si>
  <si>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</si>
  <si>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</si>
  <si>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</si>
  <si>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</si>
  <si>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</si>
  <si>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</si>
  <si>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</si>
  <si>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</si>
  <si>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</si>
  <si>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</si>
  <si>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</si>
  <si>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</si>
  <si>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</si>
  <si>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</si>
  <si>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</si>
  <si>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</si>
  <si>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</si>
  <si>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</si>
  <si>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</si>
  <si>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</si>
  <si>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</si>
  <si>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</si>
  <si>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</si>
  <si>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</si>
  <si>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</si>
  <si>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</si>
  <si>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</si>
  <si>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</si>
  <si>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</si>
  <si>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</si>
  <si>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</si>
  <si>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</si>
  <si>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</si>
  <si>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</si>
  <si>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</si>
  <si>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</si>
  <si>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</si>
  <si>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</si>
  <si>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</si>
  <si>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</si>
  <si>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</si>
  <si>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</si>
  <si>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</si>
  <si>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</si>
  <si>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</si>
  <si>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</si>
  <si>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</si>
  <si>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</si>
  <si>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</si>
  <si>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</si>
  <si>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</si>
  <si>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</si>
  <si>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</si>
  <si>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</si>
  <si>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</si>
  <si>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</si>
  <si>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</si>
  <si>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</si>
  <si>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</si>
  <si>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</si>
  <si>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</si>
  <si>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</si>
  <si>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</si>
  <si>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</si>
  <si>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</si>
  <si>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</si>
  <si>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</si>
  <si>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</si>
  <si>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</si>
  <si>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</si>
  <si>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</si>
  <si>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</si>
  <si>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</si>
  <si>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</si>
  <si>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</si>
  <si>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</si>
  <si>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</si>
  <si>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</si>
  <si>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</si>
  <si>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</si>
  <si>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</si>
  <si>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</si>
  <si>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</si>
  <si>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</si>
  <si>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</si>
  <si>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</si>
  <si>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</si>
  <si>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</si>
  <si>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</si>
  <si>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</si>
  <si>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</si>
  <si>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</si>
  <si>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</si>
  <si>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</si>
  <si>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</si>
  <si>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</si>
  <si>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</si>
  <si>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</si>
  <si>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</si>
  <si>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</si>
  <si>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</si>
  <si>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</si>
  <si>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</si>
  <si>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</si>
  <si>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</si>
  <si>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</si>
  <si>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</si>
  <si>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</si>
  <si>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</si>
  <si>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</si>
  <si>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</si>
  <si>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</si>
  <si>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</si>
  <si>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</si>
  <si>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</si>
  <si>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</si>
  <si>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</si>
  <si>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</si>
  <si>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</si>
  <si>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</si>
  <si>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</si>
  <si>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</si>
  <si>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</si>
  <si>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</si>
  <si>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</si>
  <si>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</si>
  <si>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</si>
  <si>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</si>
  <si>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</si>
  <si>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</si>
  <si>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</si>
  <si>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</si>
  <si>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</si>
  <si>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</si>
  <si>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</si>
  <si>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</si>
  <si>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</si>
  <si>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</si>
  <si>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</si>
  <si>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</si>
  <si>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</si>
  <si>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</si>
  <si>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</si>
  <si>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</si>
  <si>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</si>
  <si>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</si>
  <si>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</si>
  <si>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</si>
  <si>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</si>
  <si>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</si>
  <si>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</si>
  <si>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</si>
  <si>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</si>
  <si>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</si>
  <si>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</si>
  <si>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</si>
  <si>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</si>
  <si>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</si>
  <si>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</si>
  <si>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</si>
  <si>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</si>
  <si>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</si>
  <si>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</si>
  <si>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</si>
  <si>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</si>
  <si>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</si>
  <si>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</si>
  <si>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</si>
  <si>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</si>
  <si>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</si>
  <si>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</si>
  <si>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</si>
  <si>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</si>
  <si>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</si>
  <si>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</si>
  <si>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</si>
  <si>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</si>
  <si>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</si>
  <si>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</si>
  <si>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</si>
  <si>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</si>
  <si>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</si>
  <si>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</si>
  <si>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</si>
  <si>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</si>
  <si>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</si>
  <si>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</si>
  <si>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</si>
  <si>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</si>
  <si>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</si>
  <si>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</si>
  <si>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</si>
  <si>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</si>
  <si>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</si>
  <si>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</si>
  <si>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</si>
  <si>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</si>
  <si>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</si>
  <si>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</si>
  <si>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</si>
  <si>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</si>
  <si>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</si>
  <si>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</si>
  <si>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</si>
  <si>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</si>
  <si>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</si>
  <si>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</si>
  <si>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</si>
  <si>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</si>
  <si>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</si>
  <si>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</si>
  <si>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</si>
  <si>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</si>
  <si>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</si>
  <si>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</si>
  <si>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</si>
  <si>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</si>
  <si>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</si>
  <si>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</si>
  <si>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</si>
  <si>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</si>
  <si>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</si>
  <si>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</si>
  <si>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</si>
  <si>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</si>
  <si>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</si>
  <si>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</si>
  <si>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</si>
  <si>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</si>
  <si>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</si>
  <si>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</si>
  <si>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</si>
  <si>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</si>
  <si>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</si>
  <si>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</si>
  <si>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</si>
  <si>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</si>
  <si>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</si>
  <si>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</si>
  <si>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</si>
  <si>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</si>
  <si>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</si>
  <si>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</si>
  <si>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</si>
  <si>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</si>
  <si>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</si>
  <si>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</si>
  <si>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</si>
  <si>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</si>
  <si>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</si>
  <si>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</si>
  <si>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</si>
  <si>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</si>
  <si>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</si>
  <si>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</si>
  <si>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</si>
  <si>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</si>
  <si>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</si>
  <si>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</si>
  <si>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</si>
  <si>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</si>
  <si>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</si>
  <si>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</si>
  <si>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</si>
  <si>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</si>
  <si>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</si>
  <si>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</si>
  <si>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</si>
  <si>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</si>
  <si>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</si>
  <si>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</si>
  <si>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</si>
  <si>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</si>
  <si>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</si>
  <si>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</si>
  <si>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</si>
  <si>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</si>
  <si>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</si>
  <si>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</si>
  <si>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</si>
  <si>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</si>
  <si>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</si>
  <si>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</si>
  <si>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</si>
  <si>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</si>
  <si>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</si>
  <si>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</si>
  <si>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</si>
  <si>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</si>
  <si>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</si>
  <si>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</si>
  <si>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</si>
  <si>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</si>
  <si>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</si>
  <si>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</si>
  <si>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</si>
  <si>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</si>
  <si>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</si>
  <si>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</si>
  <si>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</si>
  <si>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</si>
  <si>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</si>
  <si>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</si>
  <si>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</si>
  <si>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</si>
  <si>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</si>
  <si>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</si>
  <si>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</si>
  <si>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</si>
  <si>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</si>
  <si>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</si>
  <si>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</si>
  <si>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</si>
  <si>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</si>
  <si>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</si>
  <si>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</si>
  <si>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</si>
  <si>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</si>
  <si>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</si>
  <si>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</si>
  <si>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</si>
  <si>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</si>
  <si>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</si>
  <si>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</si>
  <si>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</si>
  <si>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</si>
  <si>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</si>
  <si>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</si>
  <si>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</si>
  <si>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</si>
  <si>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</si>
  <si>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</si>
  <si>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</si>
  <si>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</si>
  <si>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</si>
  <si>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</si>
  <si>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</si>
  <si>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</si>
  <si>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</si>
  <si>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</si>
  <si>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</si>
  <si>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</si>
  <si>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</si>
  <si>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</si>
  <si>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</si>
  <si>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</si>
  <si>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</si>
  <si>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</si>
  <si>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</si>
  <si>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</si>
  <si>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</si>
  <si>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</si>
  <si>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</si>
  <si>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</si>
  <si>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</si>
  <si>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</si>
  <si>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</si>
  <si>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</si>
  <si>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</si>
  <si>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</si>
  <si>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</si>
  <si>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</si>
  <si>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</si>
  <si>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</si>
  <si>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</si>
  <si>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</si>
  <si>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</si>
  <si>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</si>
  <si>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</si>
  <si>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</si>
  <si>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</si>
  <si>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</si>
  <si>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</si>
  <si>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</si>
  <si>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</si>
  <si>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</si>
  <si>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</si>
  <si>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</si>
  <si>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</si>
  <si>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</si>
  <si>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</si>
  <si>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</si>
  <si>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</si>
  <si>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</si>
  <si>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</si>
  <si>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</si>
  <si>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</si>
  <si>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</si>
  <si>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</si>
  <si>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</si>
  <si>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</si>
  <si>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</si>
  <si>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</si>
  <si>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</si>
  <si>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</si>
  <si>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</si>
  <si>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</si>
  <si>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</si>
  <si>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</si>
  <si>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</si>
  <si>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</si>
  <si>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</si>
  <si>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</si>
  <si>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</si>
  <si>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</si>
  <si>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</si>
  <si>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</si>
  <si>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</si>
  <si>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</si>
  <si>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</si>
  <si>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</si>
  <si>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</si>
  <si>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</si>
  <si>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</si>
  <si>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</si>
  <si>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</si>
  <si>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</si>
  <si>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</si>
  <si>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</si>
  <si>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</si>
  <si>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</si>
  <si>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</si>
  <si>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</si>
  <si>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</si>
  <si>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</si>
  <si>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</si>
  <si>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</si>
  <si>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</si>
  <si>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</si>
  <si>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</si>
  <si>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</si>
  <si>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</si>
  <si>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</si>
  <si>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</si>
  <si>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</si>
  <si>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</si>
  <si>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</si>
  <si>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</si>
  <si>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</si>
  <si>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</si>
  <si>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</si>
  <si>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</si>
  <si>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</si>
  <si>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</si>
  <si>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</si>
  <si>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</si>
  <si>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</si>
  <si>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</si>
  <si>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</si>
  <si>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</si>
  <si>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</si>
  <si>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</si>
  <si>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</si>
  <si>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</si>
  <si>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</si>
  <si>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</si>
  <si>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</si>
  <si>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</si>
  <si>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</si>
  <si>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</si>
  <si>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</si>
  <si>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</si>
  <si>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</si>
  <si>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</si>
  <si>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</si>
  <si>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</si>
  <si>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</si>
  <si>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</si>
  <si>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</si>
  <si>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</si>
  <si>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</si>
  <si>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</si>
  <si>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</si>
  <si>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</si>
  <si>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</si>
  <si>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</si>
  <si>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</si>
  <si>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</si>
  <si>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</si>
  <si>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</si>
  <si>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</si>
  <si>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</si>
  <si>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</si>
  <si>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</si>
  <si>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</si>
  <si>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</si>
  <si>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</si>
  <si>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</si>
  <si>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</si>
  <si>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</si>
  <si>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</si>
  <si>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</si>
  <si>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</si>
  <si>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</si>
  <si>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</si>
  <si>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</si>
  <si>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</si>
  <si>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</si>
  <si>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</si>
  <si>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</si>
  <si>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</si>
  <si>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</si>
  <si>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</si>
  <si>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</si>
  <si>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</si>
  <si>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</si>
  <si>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</si>
  <si>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</si>
  <si>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</si>
  <si>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</si>
  <si>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</si>
  <si>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</si>
  <si>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</si>
  <si>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</si>
  <si>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</si>
  <si>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</si>
  <si>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</si>
  <si>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</si>
  <si>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</si>
  <si>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</si>
  <si>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</si>
  <si>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</si>
  <si>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</si>
  <si>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</si>
  <si>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</si>
  <si>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</si>
  <si>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</si>
  <si>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</si>
  <si>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</si>
  <si>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</si>
  <si>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</si>
  <si>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</si>
  <si>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</si>
  <si>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</si>
  <si>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</si>
  <si>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</si>
  <si>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</si>
  <si>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</si>
  <si>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</si>
  <si>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</si>
  <si>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</si>
  <si>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</si>
  <si>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</si>
  <si>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</si>
  <si>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</si>
  <si>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</si>
  <si>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</si>
  <si>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</si>
  <si>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</si>
  <si>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</si>
  <si>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</si>
  <si>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</si>
  <si>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</si>
  <si>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</si>
  <si>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</si>
  <si>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</si>
  <si>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</si>
  <si>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</si>
  <si>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</si>
  <si>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</si>
  <si>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</si>
  <si>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</si>
  <si>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</si>
  <si>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</si>
  <si>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</si>
  <si>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</si>
  <si>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</si>
  <si>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</si>
  <si>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</si>
  <si>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</si>
  <si>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</si>
  <si>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</si>
  <si>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</si>
  <si>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</si>
  <si>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</si>
  <si>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</si>
  <si>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</si>
  <si>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</si>
  <si>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</si>
  <si>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</si>
  <si>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</si>
  <si>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</si>
  <si>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</si>
  <si>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</si>
  <si>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</si>
  <si>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</si>
  <si>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</si>
  <si>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</si>
  <si>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</si>
  <si>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</si>
  <si>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</si>
  <si>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</si>
  <si>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</si>
  <si>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</si>
  <si>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</si>
  <si>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</si>
  <si>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</si>
  <si>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</si>
  <si>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</si>
  <si>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</si>
  <si>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</si>
  <si>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</si>
  <si>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</si>
  <si>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</si>
  <si>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</si>
  <si>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</si>
  <si>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</si>
  <si>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</si>
  <si>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</si>
  <si>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</si>
  <si>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</si>
  <si>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</si>
  <si>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</si>
  <si>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</si>
  <si>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</si>
  <si>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</si>
  <si>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</si>
  <si>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</si>
  <si>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</si>
  <si>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</si>
  <si>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</si>
  <si>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</si>
  <si>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</si>
  <si>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</si>
  <si>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</si>
  <si>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</si>
  <si>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</si>
  <si>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</si>
  <si>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</si>
  <si>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</si>
  <si>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</si>
  <si>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</si>
  <si>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</si>
  <si>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</si>
  <si>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</si>
  <si>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</si>
  <si>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</si>
  <si>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</si>
  <si>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</si>
  <si>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</si>
  <si>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</si>
  <si>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</si>
  <si>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</si>
  <si>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</si>
  <si>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</si>
  <si>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</si>
  <si>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</si>
  <si>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</si>
  <si>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</si>
  <si>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</si>
  <si>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</si>
  <si>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</si>
  <si>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</si>
  <si>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</si>
  <si>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</si>
  <si>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</si>
  <si>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</si>
  <si>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</si>
  <si>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</si>
  <si>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</si>
  <si>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</si>
  <si>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</si>
  <si>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</si>
  <si>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</si>
  <si>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</si>
  <si>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</si>
  <si>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</si>
  <si>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</si>
  <si>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</si>
  <si>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</si>
  <si>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</si>
  <si>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</si>
  <si>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</si>
  <si>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</si>
  <si>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</si>
  <si>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</si>
  <si>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</si>
  <si>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</si>
  <si>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</si>
  <si>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</si>
  <si>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</si>
  <si>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</si>
  <si>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</si>
  <si>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</si>
  <si>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</si>
  <si>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</si>
  <si>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</si>
  <si>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</si>
  <si>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</si>
  <si>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</si>
  <si>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</si>
  <si>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</si>
  <si>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</si>
  <si>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</si>
  <si>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</si>
  <si>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</si>
  <si>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</si>
  <si>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</si>
  <si>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</si>
  <si>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</si>
  <si>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</si>
  <si>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</si>
  <si>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</si>
  <si>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</si>
  <si>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</si>
  <si>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</si>
  <si>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</si>
  <si>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</si>
  <si>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</si>
  <si>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</si>
  <si>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</si>
  <si>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</si>
  <si>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</si>
  <si>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</si>
  <si>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</si>
  <si>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</si>
  <si>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</si>
  <si>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</si>
  <si>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</si>
  <si>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</si>
  <si>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</si>
  <si>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</si>
  <si>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</si>
  <si>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</si>
  <si>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</si>
  <si>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</si>
  <si>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</si>
  <si>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</si>
  <si>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</si>
  <si>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</si>
  <si>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</si>
  <si>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</si>
  <si>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</si>
  <si>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</si>
  <si>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</si>
  <si>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</si>
  <si>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</si>
  <si>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</si>
  <si>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</si>
  <si>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</si>
  <si>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</si>
  <si>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</si>
  <si>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</si>
  <si>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</si>
  <si>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</si>
  <si>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</si>
  <si>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</si>
  <si>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</si>
  <si>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</si>
  <si>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</si>
  <si>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</si>
  <si>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</si>
  <si>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</si>
  <si>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</si>
  <si>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</si>
  <si>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</si>
  <si>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</si>
  <si>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</si>
  <si>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</si>
  <si>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</si>
  <si>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</si>
  <si>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</si>
  <si>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</si>
  <si>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</si>
  <si>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</si>
  <si>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</si>
  <si>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</si>
  <si>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</si>
  <si>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</si>
  <si>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</si>
  <si>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</si>
  <si>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</si>
  <si>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</si>
  <si>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</si>
  <si>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</si>
  <si>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</si>
  <si>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</si>
  <si>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</si>
  <si>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</si>
  <si>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</si>
  <si>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</si>
  <si>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</si>
  <si>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</si>
  <si>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</si>
  <si>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</si>
  <si>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</si>
  <si>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</si>
  <si>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</si>
  <si>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</si>
  <si>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</si>
  <si>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</si>
  <si>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</si>
  <si>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</si>
  <si>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</si>
  <si>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</si>
  <si>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</si>
  <si>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</si>
  <si>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</si>
  <si>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</si>
  <si>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</si>
  <si>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</si>
  <si>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</si>
  <si>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</si>
  <si>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</si>
  <si>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</si>
  <si>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</si>
  <si>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</si>
  <si>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</si>
  <si>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</si>
  <si>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</si>
  <si>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</si>
  <si>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</si>
  <si>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</si>
  <si>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</si>
  <si>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</si>
  <si>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</si>
  <si>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</si>
  <si>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</si>
  <si>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</si>
  <si>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</si>
  <si>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</si>
  <si>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</si>
  <si>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</si>
  <si>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</si>
  <si>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</si>
  <si>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</si>
  <si>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</si>
  <si>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</si>
  <si>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</si>
  <si>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</si>
  <si>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</si>
  <si>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</si>
  <si>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</si>
  <si>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</si>
  <si>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</si>
  <si>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</si>
  <si>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</si>
  <si>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</si>
  <si>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</si>
  <si>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</si>
  <si>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</si>
  <si>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</si>
  <si>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</si>
  <si>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</si>
  <si>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</si>
  <si>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</si>
  <si>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</si>
  <si>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</si>
  <si>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</si>
  <si>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</si>
  <si>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</si>
  <si>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</si>
  <si>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</si>
  <si>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</si>
  <si>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</si>
  <si>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</si>
  <si>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</si>
  <si>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</si>
  <si>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</si>
  <si>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</si>
  <si>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</si>
  <si>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</si>
  <si>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</si>
  <si>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</si>
  <si>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</si>
  <si>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</si>
  <si>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</si>
  <si>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</si>
  <si>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</si>
  <si>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</si>
  <si>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</si>
  <si>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</si>
  <si>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</si>
  <si>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</si>
  <si>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</si>
  <si>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</si>
  <si>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</si>
  <si>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</si>
  <si>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</si>
  <si>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</si>
  <si>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</si>
  <si>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</si>
  <si>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</si>
  <si>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</si>
  <si>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</si>
  <si>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</si>
  <si>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</si>
  <si>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</si>
  <si>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</si>
  <si>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</si>
  <si>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</si>
  <si>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</si>
  <si>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</si>
  <si>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</si>
  <si>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</si>
  <si>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</si>
  <si>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</si>
  <si>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</si>
  <si>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</si>
  <si>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</si>
  <si>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</si>
  <si>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</si>
  <si>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</si>
  <si>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</si>
  <si>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</si>
  <si>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</si>
  <si>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</si>
  <si>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</si>
  <si>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</si>
  <si>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</si>
  <si>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</si>
  <si>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</si>
  <si>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</si>
  <si>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</si>
  <si>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</si>
  <si>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</si>
  <si>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</si>
  <si>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</si>
  <si>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</si>
  <si>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</si>
  <si>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</si>
  <si>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</si>
  <si>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</si>
  <si>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</si>
  <si>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</si>
  <si>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</si>
  <si>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</si>
  <si>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</si>
  <si>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</si>
  <si>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</si>
  <si>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</si>
  <si>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</si>
  <si>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</si>
  <si>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</si>
  <si>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</si>
  <si>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</si>
  <si>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</si>
  <si>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</si>
  <si>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</si>
  <si>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</si>
  <si>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</si>
  <si>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</si>
  <si>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</si>
  <si>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</si>
  <si>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</si>
  <si>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</si>
  <si>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</si>
  <si>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</si>
  <si>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</si>
  <si>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</si>
  <si>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</si>
  <si>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</si>
  <si>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</si>
  <si>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</si>
  <si>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</si>
  <si>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</si>
  <si>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</si>
  <si>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</si>
  <si>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</si>
  <si>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</si>
  <si>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</si>
  <si>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</si>
  <si>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</si>
  <si>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</si>
  <si>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</si>
  <si>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</si>
  <si>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</si>
  <si>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</si>
  <si>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</si>
  <si>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</si>
  <si>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</si>
  <si>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</si>
  <si>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</si>
  <si>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</si>
  <si>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</si>
  <si>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</si>
  <si>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</si>
  <si>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</si>
  <si>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</si>
  <si>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</si>
  <si>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</si>
  <si>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</si>
  <si>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</si>
  <si>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</si>
  <si>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</si>
  <si>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</si>
  <si>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</si>
  <si>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</si>
  <si>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</si>
  <si>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</si>
  <si>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</si>
  <si>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</si>
  <si>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</si>
  <si>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</si>
  <si>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</si>
  <si>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</si>
  <si>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</si>
  <si>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</si>
  <si>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</si>
  <si>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</si>
  <si>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</si>
  <si>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</si>
  <si>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</si>
  <si>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</si>
  <si>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</si>
  <si>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</si>
  <si>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</si>
  <si>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</si>
  <si>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</si>
  <si>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</si>
  <si>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</si>
  <si>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</si>
  <si>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</si>
  <si>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</si>
  <si>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</si>
  <si>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</si>
  <si>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</si>
  <si>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</si>
  <si>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</si>
  <si>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</si>
  <si>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</si>
  <si>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</si>
  <si>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</si>
  <si>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</si>
  <si>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</si>
  <si>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</si>
  <si>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</si>
  <si>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</si>
  <si>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</si>
  <si>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</si>
  <si>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</si>
  <si>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</si>
  <si>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</si>
  <si>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</si>
  <si>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</si>
  <si>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</si>
  <si>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</si>
  <si>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</si>
  <si>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</si>
  <si>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</si>
  <si>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</si>
  <si>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</si>
  <si>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</si>
  <si>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</si>
  <si>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</si>
  <si>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</si>
  <si>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</si>
  <si>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</si>
  <si>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</si>
  <si>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</si>
  <si>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</si>
  <si>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</si>
  <si>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</si>
  <si>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</si>
  <si>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</si>
  <si>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</si>
  <si>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</si>
  <si>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</si>
  <si>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</si>
  <si>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</si>
  <si>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</si>
  <si>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</si>
  <si>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</si>
  <si>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</si>
  <si>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</si>
  <si>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</si>
  <si>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</si>
  <si>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</si>
  <si>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</si>
  <si>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</si>
  <si>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</si>
  <si>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</si>
  <si>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</si>
  <si>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</si>
  <si>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</si>
  <si>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</si>
  <si>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</si>
  <si>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</si>
  <si>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</si>
  <si>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</si>
  <si>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</si>
  <si>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</si>
  <si>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</si>
  <si>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</si>
  <si>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</si>
  <si>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</si>
  <si>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</si>
  <si>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</si>
  <si>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</si>
  <si>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</si>
  <si>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</si>
  <si>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</si>
  <si>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</si>
  <si>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</si>
  <si>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</si>
  <si>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</si>
  <si>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</si>
  <si>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</si>
  <si>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</si>
  <si>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</si>
  <si>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</si>
  <si>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</si>
  <si>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</si>
  <si>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</si>
  <si>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</si>
  <si>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</si>
  <si>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</si>
  <si>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</si>
  <si>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</si>
  <si>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</si>
  <si>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</si>
  <si>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</si>
  <si>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</si>
  <si>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</si>
  <si>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</si>
  <si>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</si>
  <si>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</si>
  <si>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</si>
  <si>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</si>
  <si>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</si>
  <si>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</si>
  <si>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</si>
  <si>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</si>
  <si>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</si>
  <si>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</si>
  <si>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</si>
  <si>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</si>
  <si>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</si>
  <si>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</si>
  <si>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</si>
  <si>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</si>
  <si>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</si>
  <si>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</si>
  <si>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</si>
  <si>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</si>
  <si>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</si>
  <si>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</si>
  <si>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</si>
  <si>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</si>
  <si>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</si>
  <si>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</si>
  <si>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</si>
  <si>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</si>
  <si>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</si>
  <si>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</si>
  <si>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</si>
  <si>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</si>
  <si>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</si>
  <si>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</si>
  <si>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</si>
  <si>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</si>
  <si>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</si>
  <si>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</si>
  <si>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</si>
  <si>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</si>
  <si>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</si>
  <si>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</si>
  <si>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</si>
  <si>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</si>
  <si>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</si>
  <si>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</si>
  <si>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</si>
  <si>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</si>
  <si>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</si>
  <si>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</si>
  <si>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</si>
  <si>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</si>
  <si>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</si>
  <si>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</si>
  <si>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</si>
  <si>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</si>
  <si>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</si>
  <si>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</si>
  <si>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</si>
  <si>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</si>
  <si>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</si>
  <si>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</si>
  <si>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</si>
  <si>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</si>
  <si>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</si>
  <si>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</si>
  <si>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</si>
  <si>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</si>
  <si>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</si>
  <si>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</si>
  <si>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</si>
  <si>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</si>
  <si>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</si>
  <si>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</si>
  <si>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</si>
  <si>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</si>
  <si>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</si>
  <si>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</si>
  <si>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</si>
  <si>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</si>
  <si>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</si>
  <si>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</si>
  <si>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</si>
  <si>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</si>
  <si>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</si>
  <si>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</si>
  <si>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</si>
  <si>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</si>
  <si>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</si>
  <si>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</si>
  <si>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</si>
  <si>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</si>
  <si>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</si>
  <si>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</si>
  <si>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</si>
  <si>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</si>
  <si>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</si>
  <si>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</si>
  <si>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</si>
  <si>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</si>
  <si>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</si>
  <si>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</si>
  <si>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</si>
  <si>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</si>
  <si>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</si>
  <si>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</si>
  <si>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</si>
  <si>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</si>
  <si>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</si>
  <si>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</si>
  <si>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</si>
  <si>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</si>
  <si>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</si>
  <si>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</si>
  <si>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</si>
  <si>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</si>
  <si>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</si>
  <si>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</si>
  <si>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</si>
  <si>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</si>
  <si>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</si>
  <si>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</si>
  <si>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</si>
  <si>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</si>
  <si>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</si>
  <si>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</si>
  <si>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</si>
  <si>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</si>
  <si>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</si>
  <si>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</si>
  <si>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</si>
  <si>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</si>
  <si>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</si>
  <si>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</si>
  <si>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</si>
  <si>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</si>
  <si>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</si>
  <si>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</si>
  <si>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</si>
  <si>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</si>
  <si>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</si>
  <si>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</si>
  <si>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</si>
  <si>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</si>
  <si>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</si>
  <si>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</si>
  <si>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</si>
  <si>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</si>
  <si>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</si>
  <si>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</si>
  <si>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</si>
  <si>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</si>
  <si>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</si>
  <si>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</si>
  <si>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</si>
  <si>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</si>
  <si>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</si>
  <si>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</si>
  <si>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</si>
  <si>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</si>
  <si>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</si>
  <si>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</si>
  <si>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</si>
  <si>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</si>
  <si>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</si>
  <si>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</si>
  <si>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</si>
  <si>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</si>
  <si>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</si>
  <si>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</si>
  <si>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</si>
  <si>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</si>
  <si>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</si>
  <si>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</si>
  <si>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</si>
  <si>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</si>
  <si>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</si>
  <si>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</si>
  <si>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</si>
  <si>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</si>
  <si>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</si>
  <si>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</si>
  <si>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</si>
  <si>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</si>
  <si>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</si>
  <si>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</si>
  <si>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</si>
  <si>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</si>
  <si>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</si>
  <si>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</si>
  <si>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</si>
  <si>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</si>
  <si>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</si>
  <si>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</si>
  <si>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</si>
  <si>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</si>
  <si>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</si>
  <si>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</si>
  <si>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</si>
  <si>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</si>
  <si>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</si>
  <si>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</si>
  <si>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</si>
  <si>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</si>
  <si>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</si>
  <si>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</si>
  <si>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</si>
  <si>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</si>
  <si>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</si>
  <si>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</si>
  <si>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</si>
  <si>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</si>
  <si>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</si>
  <si>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</si>
  <si>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</si>
  <si>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</si>
  <si>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</si>
  <si>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</si>
  <si>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</si>
  <si>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</si>
  <si>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</si>
  <si>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</si>
  <si>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</si>
  <si>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</si>
  <si>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</si>
  <si>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</si>
  <si>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</si>
  <si>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</si>
  <si>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</si>
  <si>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</si>
  <si>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</si>
  <si>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</si>
  <si>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</si>
  <si>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</si>
  <si>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</si>
  <si>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</si>
  <si>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</si>
  <si>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</si>
  <si>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</si>
  <si>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</si>
  <si>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</si>
  <si>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</si>
  <si>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</si>
  <si>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</si>
  <si>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</si>
  <si>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</si>
  <si>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</si>
  <si>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</si>
  <si>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</si>
  <si>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</si>
  <si>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</si>
  <si>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</si>
  <si>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</si>
  <si>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</si>
  <si>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</si>
  <si>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</si>
  <si>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</si>
  <si>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</si>
  <si>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</si>
  <si>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</si>
  <si>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</si>
  <si>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</si>
  <si>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</si>
  <si>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</si>
  <si>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</si>
  <si>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</si>
  <si>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</si>
  <si>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</si>
  <si>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</si>
  <si>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</si>
  <si>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</si>
  <si>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</si>
  <si>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</si>
  <si>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</si>
  <si>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</si>
  <si>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</si>
  <si>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</si>
  <si>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</si>
  <si>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</si>
  <si>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</si>
  <si>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</si>
  <si>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</si>
  <si>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</si>
  <si>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</si>
  <si>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</si>
  <si>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</si>
  <si>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</si>
  <si>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</si>
  <si>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</si>
  <si>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</si>
  <si>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</si>
  <si>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</si>
  <si>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</si>
  <si>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</si>
  <si>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</si>
  <si>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</si>
  <si>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</si>
  <si>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</si>
  <si>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</si>
  <si>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</si>
  <si>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</si>
  <si>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</si>
  <si>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</si>
  <si>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</si>
  <si>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</si>
  <si>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</si>
  <si>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</si>
  <si>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</si>
  <si>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</si>
  <si>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</si>
  <si>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</si>
  <si>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</si>
  <si>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</si>
  <si>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</si>
  <si>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</si>
  <si>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</si>
  <si>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</si>
  <si>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</si>
  <si>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</si>
  <si>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</si>
  <si>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</si>
  <si>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</si>
  <si>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</si>
  <si>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</si>
  <si>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</si>
  <si>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</si>
  <si>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</si>
  <si>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</si>
  <si>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</si>
  <si>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</si>
  <si>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</si>
  <si>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</si>
  <si>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</si>
  <si>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</si>
  <si>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</si>
  <si>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</si>
  <si>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</si>
  <si>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</si>
  <si>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</si>
  <si>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</si>
  <si>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</si>
  <si>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</si>
  <si>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</si>
  <si>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</si>
  <si>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</si>
  <si>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</si>
  <si>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</si>
  <si>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</si>
  <si>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</si>
  <si>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</si>
  <si>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</si>
  <si>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</si>
  <si>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</si>
  <si>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</si>
  <si>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</si>
  <si>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</si>
  <si>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</si>
  <si>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</si>
  <si>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</si>
  <si>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</si>
  <si>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</si>
  <si>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</si>
  <si>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</si>
  <si>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</si>
  <si>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</si>
  <si>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</si>
  <si>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</si>
  <si>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</si>
  <si>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</si>
  <si>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</si>
  <si>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</si>
  <si>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</si>
  <si>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</si>
  <si>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</si>
  <si>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</si>
  <si>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</si>
  <si>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</si>
  <si>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</si>
  <si>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</si>
  <si>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</si>
  <si>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</si>
  <si>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</si>
  <si>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</si>
  <si>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</si>
  <si>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</si>
  <si>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</si>
  <si>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</si>
  <si>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</si>
  <si>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</si>
  <si>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</si>
  <si>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</si>
  <si>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</si>
  <si>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</si>
  <si>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</si>
  <si>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</si>
  <si>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</si>
  <si>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</si>
  <si>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</si>
  <si>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</si>
  <si>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</si>
  <si>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</si>
  <si>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</si>
  <si>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</si>
  <si>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</si>
  <si>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</si>
  <si>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</si>
  <si>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</si>
  <si>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</si>
  <si>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</si>
  <si>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</si>
  <si>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</si>
  <si>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</si>
  <si>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</si>
  <si>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</si>
  <si>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</si>
  <si>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</si>
  <si>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</si>
  <si>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</si>
  <si>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</si>
  <si>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</si>
  <si>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</si>
  <si>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</si>
  <si>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</si>
  <si>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</si>
  <si>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</si>
  <si>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</si>
  <si>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</si>
  <si>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</si>
  <si>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</si>
  <si>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</si>
  <si>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</si>
  <si>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</si>
  <si>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</si>
  <si>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</si>
  <si>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</si>
  <si>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</si>
  <si>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</si>
  <si>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</si>
  <si>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</si>
  <si>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</si>
  <si>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</si>
  <si>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</si>
  <si>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</si>
  <si>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</si>
  <si>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</si>
  <si>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</si>
  <si>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</si>
  <si>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</si>
  <si>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</si>
  <si>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</si>
  <si>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</si>
  <si>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</si>
  <si>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</si>
  <si>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</si>
  <si>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</si>
  <si>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</si>
  <si>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</si>
  <si>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</si>
  <si>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</si>
  <si>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</si>
  <si>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</si>
  <si>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</si>
  <si>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</si>
  <si>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</si>
  <si>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</si>
  <si>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</si>
  <si>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</si>
  <si>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</si>
  <si>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</si>
  <si>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</si>
  <si>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</si>
  <si>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</si>
  <si>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</si>
  <si>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</si>
  <si>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</si>
  <si>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</si>
  <si>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</si>
  <si>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</si>
  <si>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</si>
  <si>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</si>
  <si>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</si>
  <si>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</si>
  <si>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</si>
  <si>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</si>
  <si>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</si>
  <si>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</si>
  <si>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</si>
  <si>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</si>
  <si>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</si>
  <si>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</si>
  <si>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</si>
  <si>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</si>
  <si>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</si>
  <si>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</si>
  <si>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</si>
  <si>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</si>
  <si>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</si>
  <si>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</si>
  <si>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</si>
  <si>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</si>
  <si>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</si>
  <si>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</si>
  <si>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</si>
  <si>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</si>
  <si>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</si>
  <si>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</si>
  <si>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</si>
  <si>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</si>
  <si>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</si>
  <si>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</si>
  <si>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</si>
  <si>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</si>
  <si>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</si>
  <si>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</si>
  <si>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</si>
  <si>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</si>
  <si>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</si>
  <si>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</si>
  <si>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</si>
  <si>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</si>
  <si>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</si>
  <si>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</si>
  <si>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</si>
  <si>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</si>
  <si>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</si>
  <si>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</si>
  <si>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</si>
  <si>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</si>
  <si>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</si>
  <si>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</si>
  <si>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</si>
  <si>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</si>
  <si>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</si>
  <si>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</si>
  <si>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</si>
  <si>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</si>
  <si>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</si>
  <si>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</si>
  <si>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</si>
  <si>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</si>
  <si>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</si>
  <si>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</si>
  <si>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</si>
  <si>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</si>
  <si>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</si>
  <si>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</si>
  <si>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</si>
  <si>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</si>
  <si>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</si>
  <si>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</si>
  <si>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</si>
  <si>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</si>
  <si>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</si>
  <si>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</si>
  <si>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</si>
  <si>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</si>
  <si>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</si>
  <si>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</si>
  <si>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</si>
  <si>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</si>
  <si>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</si>
  <si>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</si>
  <si>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</si>
  <si>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</si>
  <si>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</si>
  <si>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</si>
  <si>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</si>
  <si>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</si>
  <si>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</si>
  <si>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</si>
  <si>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</si>
  <si>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</si>
  <si>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</si>
  <si>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</si>
  <si>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</si>
  <si>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</si>
  <si>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</si>
  <si>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</si>
  <si>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</si>
  <si>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</si>
  <si>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</si>
  <si>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</si>
  <si>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</si>
  <si>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</si>
  <si>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</si>
  <si>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</si>
  <si>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</si>
  <si>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</si>
  <si>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</si>
  <si>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</si>
  <si>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</si>
  <si>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</si>
  <si>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</si>
  <si>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</si>
  <si>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</si>
  <si>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</si>
  <si>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</si>
  <si>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</si>
  <si>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</si>
  <si>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</si>
  <si>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</si>
  <si>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</si>
  <si>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</si>
  <si>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</si>
  <si>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</si>
  <si>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</si>
  <si>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</si>
  <si>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</si>
  <si>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</si>
  <si>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</si>
  <si>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</si>
  <si>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</si>
  <si>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</si>
  <si>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</si>
  <si>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</si>
  <si>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</si>
  <si>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</si>
  <si>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</si>
  <si>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</si>
  <si>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</si>
  <si>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</si>
  <si>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</si>
  <si>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</si>
  <si>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</si>
  <si>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</si>
  <si>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</si>
  <si>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</si>
  <si>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</si>
  <si>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</si>
  <si>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</si>
  <si>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</si>
  <si>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</si>
  <si>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</si>
  <si>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</si>
  <si>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</si>
  <si>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</si>
  <si>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</si>
  <si>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</si>
  <si>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</si>
  <si>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</si>
  <si>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</si>
  <si>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</si>
  <si>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</si>
  <si>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</si>
  <si>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</si>
  <si>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</si>
  <si>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</si>
  <si>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</si>
  <si>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</si>
  <si>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</si>
  <si>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</si>
  <si>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</si>
  <si>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</si>
  <si>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</si>
  <si>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</si>
  <si>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</si>
  <si>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</si>
  <si>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</si>
  <si>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</si>
  <si>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</si>
  <si>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</si>
  <si>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</si>
  <si>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</si>
  <si>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</si>
  <si>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</si>
  <si>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</si>
  <si>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</si>
  <si>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</si>
  <si>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</si>
  <si>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</si>
  <si>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</si>
  <si>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</si>
  <si>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</si>
  <si>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</si>
  <si>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</si>
  <si>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</si>
  <si>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</si>
  <si>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</si>
  <si>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</si>
  <si>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</si>
  <si>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</si>
  <si>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</si>
  <si>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</si>
  <si>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</si>
  <si>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</si>
  <si>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</si>
  <si>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</si>
  <si>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</si>
  <si>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</si>
  <si>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</si>
  <si>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</si>
  <si>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</si>
  <si>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</si>
  <si>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</si>
  <si>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</si>
  <si>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</si>
  <si>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</si>
  <si>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</si>
  <si>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</si>
  <si>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</si>
  <si>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</si>
  <si>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</si>
  <si>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</si>
  <si>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</si>
  <si>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</si>
  <si>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</si>
  <si>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</si>
  <si>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</si>
  <si>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</si>
  <si>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</si>
  <si>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</si>
  <si>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</si>
  <si>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</si>
  <si>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</si>
  <si>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</si>
  <si>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</si>
  <si>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</si>
  <si>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</si>
  <si>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</si>
  <si>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</si>
  <si>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</si>
  <si>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</si>
  <si>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</si>
  <si>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</si>
  <si>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</si>
  <si>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</si>
  <si>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</si>
  <si>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</si>
  <si>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</si>
  <si>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</si>
  <si>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</si>
  <si>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</si>
  <si>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</si>
  <si>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</si>
  <si>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</si>
  <si>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</si>
  <si>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</si>
  <si>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</si>
  <si>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</si>
  <si>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</si>
  <si>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</si>
  <si>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</si>
  <si>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</si>
  <si>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</si>
  <si>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</si>
  <si>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</si>
  <si>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</si>
  <si>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</si>
  <si>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</si>
  <si>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</si>
  <si>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</si>
  <si>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</si>
  <si>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</si>
  <si>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</si>
  <si>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</si>
  <si>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</si>
  <si>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</si>
  <si>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</si>
  <si>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</si>
  <si>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</si>
  <si>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</si>
  <si>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</si>
  <si>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</si>
  <si>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</si>
  <si>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</si>
  <si>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</si>
  <si>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</si>
  <si>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</si>
  <si>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</si>
  <si>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</si>
  <si>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</si>
  <si>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</si>
  <si>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</si>
  <si>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</si>
  <si>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</si>
  <si>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</si>
  <si>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</si>
  <si>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</si>
  <si>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</si>
  <si>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</si>
  <si>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</si>
  <si>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</si>
  <si>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</si>
  <si>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</si>
  <si>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</si>
  <si>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</si>
  <si>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</si>
  <si>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</si>
  <si>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</si>
  <si>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</si>
  <si>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</si>
  <si>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</si>
  <si>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</si>
  <si>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</si>
  <si>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</si>
  <si>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</si>
  <si>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</si>
  <si>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</si>
  <si>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</si>
  <si>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</si>
  <si>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</si>
  <si>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</si>
  <si>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</si>
  <si>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</si>
  <si>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</si>
  <si>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</si>
  <si>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</si>
  <si>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</si>
  <si>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</si>
  <si>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</si>
  <si>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</si>
  <si>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</si>
  <si>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</si>
  <si>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</si>
  <si>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</si>
  <si>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</si>
  <si>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</si>
  <si>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</si>
  <si>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</si>
  <si>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</si>
  <si>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</si>
  <si>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</si>
  <si>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</si>
  <si>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</si>
  <si>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</si>
  <si>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</si>
  <si>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</si>
  <si>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</si>
  <si>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</si>
  <si>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</si>
  <si>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</si>
  <si>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</si>
  <si>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</si>
  <si>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</si>
  <si>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</si>
  <si>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</si>
  <si>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</si>
  <si>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</si>
  <si>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</si>
  <si>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</si>
  <si>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</si>
  <si>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</si>
  <si>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</si>
  <si>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</si>
  <si>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</si>
  <si>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</si>
  <si>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</si>
  <si>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</si>
  <si>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</si>
  <si>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</si>
  <si>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</si>
  <si>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</si>
  <si>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</si>
  <si>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</si>
  <si>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</si>
  <si>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</si>
  <si>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</si>
  <si>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</si>
  <si>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</si>
  <si>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</si>
  <si>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</si>
  <si>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</si>
  <si>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</si>
  <si>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</si>
  <si>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</si>
  <si>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</si>
  <si>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</si>
  <si>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</si>
  <si>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</si>
  <si>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</si>
  <si>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</si>
  <si>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</si>
  <si>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</si>
  <si>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</si>
  <si>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</si>
  <si>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</si>
  <si>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</si>
  <si>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</si>
  <si>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</si>
  <si>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</si>
  <si>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</si>
  <si>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</si>
  <si>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</si>
  <si>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</si>
  <si>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</si>
  <si>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</si>
  <si>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</si>
  <si>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</si>
  <si>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</si>
  <si>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</si>
  <si>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</si>
  <si>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</si>
  <si>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</si>
  <si>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</si>
  <si>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</si>
  <si>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</si>
  <si>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</si>
  <si>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</si>
  <si>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</si>
  <si>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</si>
  <si>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</si>
  <si>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</si>
  <si>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</si>
  <si>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</si>
  <si>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</si>
  <si>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</si>
  <si>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</si>
  <si>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</si>
  <si>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</si>
  <si>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</si>
  <si>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</si>
  <si>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</si>
  <si>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</si>
  <si>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</si>
  <si>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</si>
  <si>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</si>
  <si>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</si>
  <si>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</si>
  <si>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</si>
  <si>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</si>
  <si>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</si>
  <si>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</si>
  <si>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</si>
  <si>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</si>
  <si>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</si>
  <si>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</si>
  <si>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</si>
  <si>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</si>
  <si>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</si>
  <si>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</si>
  <si>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</si>
  <si>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</si>
  <si>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</si>
  <si>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</si>
  <si>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</si>
  <si>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</si>
  <si>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</si>
  <si>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</si>
  <si>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</si>
  <si>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</si>
  <si>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</si>
  <si>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</si>
  <si>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</si>
  <si>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</si>
  <si>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</si>
  <si>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</si>
  <si>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</si>
  <si>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</si>
  <si>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</si>
  <si>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</si>
  <si>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</si>
  <si>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</si>
  <si>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</si>
  <si>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</si>
  <si>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</si>
  <si>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</si>
  <si>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</si>
  <si>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</si>
  <si>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</si>
  <si>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</si>
  <si>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</si>
  <si>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</si>
  <si>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</si>
  <si>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</si>
  <si>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</si>
  <si>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</si>
  <si>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</si>
  <si>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</si>
  <si>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</si>
  <si>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</si>
  <si>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</si>
  <si>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</si>
  <si>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</si>
  <si>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</si>
  <si>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</si>
  <si>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</si>
  <si>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</si>
  <si>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</si>
  <si>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</si>
  <si>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</si>
  <si>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</si>
  <si>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</si>
  <si>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</si>
  <si>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</si>
  <si>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</si>
  <si>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</si>
  <si>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</si>
  <si>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</si>
  <si>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</si>
  <si>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</si>
  <si>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</si>
  <si>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</si>
  <si>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</si>
  <si>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</si>
  <si>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</si>
  <si>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</si>
  <si>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</si>
  <si>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</si>
  <si>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</si>
  <si>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</si>
  <si>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</si>
  <si>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</si>
  <si>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</si>
  <si>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</si>
  <si>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</si>
  <si>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</si>
  <si>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</si>
  <si>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</si>
  <si>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</si>
  <si>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</si>
  <si>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</si>
  <si>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</si>
  <si>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</si>
  <si>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</si>
  <si>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</si>
  <si>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</si>
  <si>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</si>
  <si>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</si>
  <si>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</si>
  <si>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</si>
  <si>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</si>
  <si>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</si>
  <si>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</si>
  <si>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</si>
  <si>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</si>
  <si>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</si>
  <si>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</si>
  <si>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</si>
  <si>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</si>
  <si>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</si>
  <si>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</si>
  <si>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</si>
  <si>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</si>
  <si>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</si>
  <si>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</si>
  <si>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</si>
  <si>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</si>
  <si>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</si>
  <si>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</si>
  <si>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</si>
  <si>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</si>
  <si>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</si>
  <si>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</si>
  <si>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</si>
  <si>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</si>
  <si>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</si>
  <si>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</si>
  <si>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</si>
  <si>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</si>
  <si>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</si>
  <si>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</si>
  <si>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</si>
  <si>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</si>
  <si>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</si>
  <si>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</si>
  <si>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</si>
  <si>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</si>
  <si>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</si>
  <si>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</si>
  <si>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</si>
  <si>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</si>
  <si>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</si>
  <si>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</si>
  <si>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</si>
  <si>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</si>
  <si>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</si>
  <si>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</si>
  <si>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</si>
  <si>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</si>
  <si>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</si>
  <si>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</si>
  <si>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</si>
  <si>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</si>
  <si>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</si>
  <si>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</si>
  <si>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</si>
  <si>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</si>
  <si>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</si>
  <si>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</si>
  <si>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</si>
  <si>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</si>
  <si>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</si>
  <si>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</si>
  <si>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</si>
  <si>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</si>
  <si>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</si>
  <si>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</si>
  <si>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</si>
  <si>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</si>
  <si>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</si>
  <si>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</si>
  <si>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</si>
  <si>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</si>
  <si>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</si>
  <si>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</si>
  <si>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</si>
  <si>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</si>
  <si>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</si>
  <si>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</si>
  <si>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</si>
  <si>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</si>
  <si>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</si>
  <si>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</si>
  <si>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</si>
  <si>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</si>
  <si>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</si>
  <si>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</si>
  <si>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</si>
  <si>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</si>
  <si>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</si>
  <si>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</si>
  <si>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</si>
  <si>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</si>
  <si>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</si>
  <si>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</si>
  <si>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</si>
  <si>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</si>
  <si>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</si>
  <si>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</si>
  <si>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</si>
  <si>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</si>
  <si>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</si>
  <si>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</si>
  <si>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</si>
  <si>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</si>
  <si>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</si>
  <si>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</si>
  <si>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</si>
  <si>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</si>
  <si>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</si>
  <si>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</si>
  <si>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</si>
  <si>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</si>
  <si>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</si>
  <si>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</si>
  <si>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</si>
  <si>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</si>
  <si>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</si>
  <si>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</si>
  <si>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</si>
  <si>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</si>
  <si>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</si>
  <si>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</si>
  <si>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</si>
  <si>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</si>
  <si>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</si>
  <si>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</si>
  <si>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</si>
  <si>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</si>
  <si>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</si>
  <si>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</si>
  <si>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</si>
  <si>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</si>
  <si>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</si>
  <si>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</si>
  <si>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</si>
  <si>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</si>
  <si>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</si>
  <si>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</si>
  <si>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</si>
  <si>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</si>
  <si>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</si>
  <si>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</si>
  <si>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</si>
  <si>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</si>
  <si>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</si>
  <si>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</si>
  <si>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</si>
  <si>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</si>
  <si>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</si>
  <si>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</si>
  <si>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</si>
  <si>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</si>
  <si>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</si>
  <si>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</si>
  <si>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</si>
  <si>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</si>
  <si>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</si>
  <si>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</si>
  <si>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</si>
  <si>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</si>
  <si>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</si>
  <si>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</si>
  <si>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</si>
  <si>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</si>
  <si>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</si>
  <si>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</si>
  <si>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</si>
  <si>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</si>
  <si>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</si>
  <si>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</si>
  <si>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</si>
  <si>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</si>
  <si>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</si>
  <si>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</si>
  <si>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</si>
  <si>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</si>
  <si>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</si>
  <si>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</si>
  <si>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</si>
  <si>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</si>
  <si>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</si>
  <si>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</si>
  <si>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</si>
  <si>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</si>
  <si>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</si>
  <si>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</si>
  <si>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</si>
  <si>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</si>
  <si>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</si>
  <si>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</si>
  <si>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</si>
  <si>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</si>
  <si>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</si>
  <si>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</si>
  <si>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</si>
  <si>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</si>
  <si>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</si>
  <si>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</si>
  <si>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</si>
  <si>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</si>
  <si>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</si>
  <si>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</si>
  <si>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</si>
  <si>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</si>
  <si>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</si>
  <si>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</si>
  <si>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</si>
  <si>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</si>
  <si>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</si>
  <si>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</si>
  <si>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</si>
  <si>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</si>
  <si>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</si>
  <si>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</si>
  <si>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</si>
  <si>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</si>
  <si>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</si>
  <si>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</si>
  <si>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</si>
  <si>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</si>
  <si>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</si>
  <si>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</si>
  <si>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</si>
  <si>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</si>
  <si>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</si>
  <si>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</si>
  <si>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</si>
  <si>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</si>
  <si>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</si>
  <si>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</si>
  <si>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</si>
  <si>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</si>
  <si>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</si>
  <si>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</si>
  <si>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</si>
  <si>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</si>
  <si>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</si>
  <si>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</si>
  <si>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</si>
  <si>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</si>
  <si>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</si>
  <si>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</si>
  <si>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</si>
  <si>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</si>
  <si>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</si>
  <si>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</si>
  <si>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</si>
  <si>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</si>
  <si>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</si>
  <si>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</si>
  <si>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</si>
  <si>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</si>
  <si>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</si>
  <si>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</si>
  <si>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</si>
  <si>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</si>
  <si>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</si>
  <si>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</si>
  <si>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</si>
  <si>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</si>
  <si>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</si>
  <si>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</si>
  <si>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</si>
  <si>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</si>
  <si>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</si>
  <si>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</si>
  <si>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</si>
  <si>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</si>
  <si>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</si>
  <si>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</si>
  <si>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</si>
  <si>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</si>
  <si>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</si>
  <si>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</si>
  <si>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</si>
  <si>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</si>
  <si>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</si>
  <si>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</si>
  <si>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</si>
  <si>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</si>
  <si>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</si>
  <si>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</si>
  <si>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</si>
  <si>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</si>
  <si>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</si>
  <si>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</si>
  <si>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</si>
  <si>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</si>
  <si>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</si>
  <si>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</si>
  <si>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</si>
  <si>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</si>
  <si>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</si>
  <si>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</si>
  <si>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</si>
  <si>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</si>
  <si>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</si>
  <si>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</si>
  <si>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</si>
  <si>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</si>
  <si>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</si>
  <si>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</si>
  <si>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</si>
  <si>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</si>
  <si>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</si>
  <si>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</si>
  <si>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</si>
  <si>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</si>
  <si>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</si>
  <si>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</si>
  <si>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</si>
  <si>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</si>
  <si>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</si>
  <si>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</si>
  <si>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</si>
  <si>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</si>
  <si>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</si>
  <si>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</si>
  <si>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</si>
  <si>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</si>
  <si>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</si>
  <si>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</si>
  <si>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</si>
  <si>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</si>
  <si>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</si>
  <si>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</si>
  <si>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</si>
  <si>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</si>
  <si>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</si>
  <si>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</si>
  <si>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</si>
  <si>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</si>
  <si>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</si>
  <si>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</si>
  <si>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</si>
  <si>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</si>
  <si>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</si>
  <si>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</si>
  <si>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</si>
  <si>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</si>
  <si>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</si>
  <si>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</si>
  <si>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</si>
  <si>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</si>
  <si>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</si>
  <si>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</si>
  <si>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</si>
  <si>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</si>
  <si>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</si>
  <si>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</si>
  <si>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</si>
  <si>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</si>
  <si>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</si>
  <si>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</si>
  <si>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</si>
  <si>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</si>
  <si>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</si>
  <si>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</si>
  <si>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</si>
  <si>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</si>
  <si>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</si>
  <si>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</si>
  <si>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</si>
  <si>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</si>
  <si>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</si>
  <si>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</si>
  <si>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</si>
  <si>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</si>
  <si>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</si>
  <si>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</si>
  <si>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</si>
  <si>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</si>
  <si>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</si>
  <si>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</si>
  <si>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</si>
  <si>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</si>
  <si>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</si>
  <si>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</si>
  <si>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</si>
  <si>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</si>
  <si>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</si>
  <si>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</si>
  <si>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</si>
  <si>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</si>
  <si>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</si>
  <si>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</si>
  <si>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</si>
  <si>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</si>
  <si>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</si>
  <si>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</si>
  <si>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</si>
  <si>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</si>
  <si>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</si>
  <si>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</si>
  <si>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</si>
  <si>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</si>
  <si>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</si>
  <si>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</si>
  <si>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</si>
  <si>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</si>
  <si>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</si>
  <si>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</si>
  <si>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</si>
  <si>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</si>
  <si>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</si>
  <si>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</si>
  <si>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</si>
  <si>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</si>
  <si>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</si>
  <si>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</si>
  <si>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</si>
  <si>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</si>
  <si>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</si>
  <si>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</si>
  <si>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</si>
  <si>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</si>
  <si>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</si>
  <si>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</si>
  <si>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</si>
  <si>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</si>
  <si>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</si>
  <si>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</si>
  <si>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</si>
  <si>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</si>
  <si>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</si>
  <si>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</si>
  <si>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</si>
  <si>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</si>
  <si>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</si>
  <si>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</si>
  <si>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</si>
  <si>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</si>
  <si>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</si>
  <si>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</si>
  <si>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</si>
  <si>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</si>
  <si>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</si>
  <si>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</si>
  <si>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</si>
  <si>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</si>
  <si>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</si>
  <si>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</si>
  <si>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</si>
  <si>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</si>
  <si>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</si>
  <si>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</si>
  <si>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</si>
  <si>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</si>
  <si>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</si>
  <si>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</si>
  <si>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</si>
  <si>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</si>
  <si>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</si>
  <si>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</si>
  <si>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</si>
  <si>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</si>
  <si>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</si>
  <si>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</si>
  <si>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</si>
  <si>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</si>
  <si>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</si>
  <si>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</si>
  <si>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</si>
  <si>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</si>
  <si>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</si>
  <si>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</si>
  <si>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</si>
  <si>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</si>
  <si>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</si>
  <si>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</si>
  <si>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</si>
  <si>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</si>
  <si>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</si>
  <si>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</si>
  <si>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</si>
  <si>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</si>
  <si>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</si>
  <si>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</si>
  <si>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</si>
  <si>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</si>
  <si>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</si>
  <si>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</si>
  <si>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</si>
  <si>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</si>
  <si>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</si>
  <si>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</si>
  <si>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</si>
  <si>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</si>
  <si>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</si>
  <si>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</si>
  <si>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</si>
  <si>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</si>
  <si>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</si>
  <si>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</si>
  <si>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</si>
  <si>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</si>
  <si>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</si>
  <si>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</si>
  <si>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</si>
  <si>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</si>
  <si>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</si>
  <si>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</si>
  <si>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</si>
  <si>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</si>
  <si>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</si>
  <si>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</si>
  <si>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</si>
  <si>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</si>
  <si>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</si>
  <si>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</si>
  <si>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</si>
  <si>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</si>
  <si>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</si>
  <si>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</si>
  <si>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</si>
  <si>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</si>
  <si>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</si>
  <si>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</si>
  <si>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</si>
  <si>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</si>
  <si>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</si>
  <si>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</si>
  <si>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</si>
  <si>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</si>
  <si>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</si>
  <si>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</si>
  <si>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</si>
  <si>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</si>
  <si>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</si>
  <si>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</si>
  <si>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</si>
  <si>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</si>
  <si>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</si>
  <si>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</si>
  <si>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</si>
  <si>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</si>
  <si>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</si>
  <si>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</si>
  <si>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</si>
  <si>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</si>
  <si>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</si>
  <si>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</si>
  <si>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</si>
  <si>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</si>
  <si>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</si>
  <si>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</si>
  <si>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</si>
  <si>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</si>
  <si>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</si>
  <si>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</si>
  <si>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</si>
  <si>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</si>
  <si>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</si>
  <si>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</si>
  <si>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</si>
  <si>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</si>
  <si>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</si>
  <si>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</si>
  <si>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</si>
  <si>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</si>
  <si>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</si>
  <si>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</si>
  <si>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</si>
  <si>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</si>
  <si>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</si>
  <si>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</si>
  <si>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</si>
  <si>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</si>
  <si>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</si>
  <si>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</si>
  <si>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</si>
  <si>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</si>
  <si>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</si>
  <si>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</si>
  <si>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</si>
  <si>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</si>
  <si>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</si>
  <si>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</si>
  <si>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</si>
  <si>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</si>
  <si>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</si>
  <si>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</si>
  <si>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</si>
  <si>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</si>
  <si>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</si>
  <si>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</si>
  <si>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</si>
  <si>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</si>
  <si>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</si>
  <si>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</si>
  <si>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</si>
  <si>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</si>
  <si>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</si>
  <si>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</si>
  <si>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</si>
  <si>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</si>
  <si>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</si>
  <si>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</si>
  <si>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</si>
  <si>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</si>
  <si>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</si>
  <si>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</si>
  <si>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</si>
  <si>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</si>
  <si>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</si>
  <si>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</si>
  <si>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</si>
  <si>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</si>
  <si>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</si>
  <si>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</si>
  <si>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</si>
  <si>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</si>
  <si>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</si>
  <si>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</si>
  <si>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</si>
  <si>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</si>
  <si>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</si>
  <si>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</si>
  <si>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</si>
  <si>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</si>
  <si>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</si>
  <si>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</si>
  <si>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</si>
  <si>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</si>
  <si>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</si>
  <si>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</si>
  <si>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</si>
  <si>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</si>
  <si>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</si>
  <si>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</si>
  <si>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</si>
  <si>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</si>
  <si>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</si>
  <si>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</si>
  <si>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</si>
  <si>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</si>
  <si>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</si>
  <si>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</si>
  <si>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</si>
  <si>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</si>
  <si>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</si>
  <si>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</si>
  <si>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</si>
  <si>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</si>
  <si>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</si>
  <si>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</si>
  <si>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</si>
  <si>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</si>
  <si>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</si>
  <si>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</si>
  <si>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</si>
  <si>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</si>
  <si>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</si>
  <si>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</si>
  <si>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</si>
  <si>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</si>
  <si>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</si>
  <si>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</si>
  <si>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</si>
  <si>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</si>
  <si>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</si>
  <si>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</si>
  <si>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</si>
  <si>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</si>
  <si>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</si>
  <si>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</si>
  <si>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</si>
  <si>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</si>
  <si>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</si>
  <si>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</si>
  <si>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</si>
  <si>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</si>
  <si>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</si>
  <si>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</si>
  <si>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</si>
  <si>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</si>
  <si>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</si>
  <si>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</si>
  <si>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</si>
  <si>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</si>
  <si>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</si>
  <si>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</si>
  <si>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</si>
  <si>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</si>
  <si>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</si>
  <si>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</si>
  <si>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</si>
  <si>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</si>
  <si>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</si>
  <si>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</si>
  <si>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</si>
  <si>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</si>
  <si>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</si>
  <si>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</si>
  <si>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</si>
  <si>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</si>
  <si>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</si>
  <si>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</si>
  <si>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</si>
  <si>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</si>
  <si>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</si>
  <si>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</si>
  <si>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</si>
  <si>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</si>
  <si>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</si>
  <si>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</si>
  <si>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</si>
  <si>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</si>
  <si>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</si>
  <si>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</si>
  <si>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</si>
  <si>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</si>
  <si>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</si>
  <si>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</si>
  <si>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</si>
  <si>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</si>
  <si>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</si>
  <si>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</si>
  <si>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</si>
  <si>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</si>
  <si>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</si>
  <si>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</si>
  <si>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</si>
  <si>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</si>
  <si>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</si>
  <si>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</si>
  <si>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</si>
  <si>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</si>
  <si>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</si>
  <si>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</si>
  <si>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</si>
  <si>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</si>
  <si>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</si>
  <si>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</si>
  <si>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</si>
  <si>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</si>
  <si>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</si>
  <si>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</si>
  <si>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</si>
  <si>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</si>
  <si>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</si>
  <si>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</si>
  <si>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</si>
  <si>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</si>
  <si>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</si>
  <si>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</si>
  <si>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</si>
  <si>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</si>
  <si>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</si>
  <si>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</si>
  <si>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</si>
  <si>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</si>
  <si>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</si>
  <si>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</si>
  <si>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</si>
  <si>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</si>
  <si>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</si>
  <si>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</si>
  <si>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</si>
  <si>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</si>
  <si>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</si>
  <si>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</si>
  <si>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</si>
  <si>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</si>
  <si>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</si>
  <si>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</si>
  <si>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</si>
  <si>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</si>
  <si>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</si>
  <si>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</si>
  <si>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</si>
  <si>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</si>
  <si>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</si>
  <si>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</si>
  <si>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</si>
  <si>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</si>
  <si>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</si>
  <si>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</si>
  <si>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</si>
  <si>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</si>
  <si>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</si>
  <si>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</si>
  <si>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</si>
  <si>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</si>
  <si>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</si>
  <si>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</si>
  <si>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</si>
  <si>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</si>
  <si>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</si>
  <si>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</si>
  <si>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</si>
  <si>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</si>
  <si>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</si>
  <si>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</si>
  <si>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</si>
  <si>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</si>
  <si>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</si>
  <si>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</si>
  <si>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</si>
  <si>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</si>
  <si>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</si>
  <si>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</si>
  <si>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</si>
  <si>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</si>
  <si>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</si>
  <si>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</si>
  <si>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</si>
  <si>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</si>
  <si>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</si>
  <si>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</si>
  <si>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</si>
  <si>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</si>
  <si>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</si>
  <si>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</si>
  <si>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</si>
  <si>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</si>
  <si>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</si>
  <si>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</si>
  <si>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</si>
  <si>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</si>
  <si>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</si>
  <si>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</si>
  <si>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</si>
  <si>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</si>
  <si>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</si>
  <si>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</si>
  <si>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</si>
  <si>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</si>
  <si>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</si>
  <si>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</si>
  <si>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</si>
  <si>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</si>
  <si>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</si>
  <si>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</si>
  <si>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</si>
  <si>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</si>
  <si>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</si>
  <si>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</si>
  <si>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</si>
  <si>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</si>
  <si>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</si>
  <si>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</si>
  <si>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</si>
  <si>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</si>
  <si>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</si>
  <si>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</si>
  <si>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</si>
  <si>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</si>
  <si>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</si>
  <si>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</si>
  <si>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</si>
  <si>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</si>
  <si>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</si>
  <si>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</si>
  <si>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</si>
  <si>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</si>
  <si>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</si>
  <si>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</si>
  <si>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</si>
  <si>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</si>
  <si>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</si>
  <si>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</si>
  <si>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</si>
  <si>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</si>
  <si>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</si>
  <si>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</si>
  <si>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</si>
  <si>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</si>
  <si>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</si>
  <si>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</si>
  <si>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</si>
  <si>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</si>
  <si>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</si>
  <si>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</si>
  <si>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</si>
  <si>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</si>
  <si>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</si>
  <si>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</si>
  <si>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</si>
  <si>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</si>
  <si>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</si>
  <si>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</si>
  <si>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</si>
  <si>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</si>
  <si>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</si>
  <si>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</si>
  <si>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</si>
  <si>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</si>
  <si>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</si>
  <si>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</si>
  <si>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</si>
  <si>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</si>
  <si>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</si>
  <si>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</si>
  <si>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</si>
  <si>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</si>
  <si>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</si>
  <si>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</si>
  <si>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</si>
  <si>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</si>
  <si>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</si>
  <si>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</si>
  <si>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</si>
  <si>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</si>
  <si>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</si>
  <si>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</si>
  <si>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</si>
  <si>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</si>
  <si>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</si>
  <si>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</si>
  <si>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</si>
  <si>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</si>
  <si>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</si>
  <si>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</si>
  <si>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</si>
  <si>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</si>
  <si>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</si>
  <si>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</si>
  <si>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</si>
  <si>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</si>
  <si>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</si>
  <si>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</si>
  <si>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</si>
  <si>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</si>
  <si>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</si>
  <si>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</si>
  <si>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</si>
  <si>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</si>
  <si>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</si>
  <si>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</si>
  <si>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</si>
  <si>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</si>
  <si>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</si>
  <si>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</si>
  <si>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</si>
  <si>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</si>
  <si>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</si>
  <si>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</si>
  <si>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</si>
  <si>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</si>
  <si>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</si>
  <si>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</si>
  <si>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</si>
  <si>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</si>
  <si>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</si>
  <si>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</si>
  <si>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</si>
  <si>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</si>
  <si>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</si>
  <si>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</si>
  <si>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</si>
  <si>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</si>
  <si>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</si>
  <si>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</si>
  <si>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</si>
  <si>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</si>
  <si>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</si>
  <si>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</si>
  <si>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</si>
  <si>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</si>
  <si>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</si>
  <si>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</si>
  <si>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</si>
  <si>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</si>
  <si>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</si>
  <si>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</si>
  <si>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</si>
  <si>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</si>
  <si>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</si>
  <si>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</si>
  <si>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</si>
  <si>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</si>
  <si>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</si>
  <si>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</si>
  <si>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</si>
  <si>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</si>
  <si>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</si>
  <si>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</si>
  <si>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</si>
  <si>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</si>
  <si>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</si>
  <si>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</si>
  <si>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</si>
  <si>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</si>
  <si>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</si>
  <si>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</si>
  <si>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</si>
  <si>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</si>
  <si>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</si>
  <si>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</si>
  <si>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</si>
  <si>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</si>
  <si>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</si>
  <si>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</si>
  <si>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</si>
  <si>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</si>
  <si>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</si>
  <si>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</si>
  <si>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</si>
  <si>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</si>
  <si>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</si>
  <si>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</si>
  <si>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</si>
  <si>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</si>
  <si>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</si>
  <si>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</si>
  <si>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</si>
  <si>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</si>
  <si>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</si>
  <si>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</si>
  <si>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</si>
  <si>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</si>
  <si>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</si>
  <si>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</si>
  <si>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</si>
  <si>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</si>
  <si>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</si>
  <si>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</si>
  <si>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</si>
  <si>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</si>
  <si>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</si>
  <si>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</si>
  <si>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</si>
  <si>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</si>
  <si>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</si>
  <si>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</si>
  <si>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</si>
  <si>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</si>
  <si>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</si>
  <si>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</si>
  <si>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</si>
  <si>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</si>
  <si>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</si>
  <si>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</si>
  <si>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</si>
  <si>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</si>
  <si>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</si>
  <si>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</si>
  <si>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</si>
  <si>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</si>
  <si>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</si>
  <si>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</si>
  <si>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</si>
  <si>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</si>
  <si>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</si>
  <si>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</si>
  <si>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</si>
  <si>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</si>
  <si>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</si>
  <si>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</si>
  <si>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</si>
  <si>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</si>
  <si>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</si>
  <si>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</si>
  <si>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</si>
  <si>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</si>
  <si>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</si>
  <si>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</si>
  <si>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</si>
  <si>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</si>
  <si>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</si>
  <si>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</si>
  <si>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</si>
  <si>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</si>
  <si>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</si>
  <si>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</si>
  <si>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</si>
  <si>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</si>
  <si>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</si>
  <si>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</si>
  <si>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</si>
  <si>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</si>
  <si>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</si>
  <si>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</si>
  <si>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</si>
  <si>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</si>
  <si>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</si>
  <si>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</si>
  <si>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</si>
  <si>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</si>
  <si>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</si>
  <si>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</si>
  <si>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</si>
  <si>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</si>
  <si>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</si>
  <si>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</si>
  <si>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</si>
  <si>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</si>
  <si>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</si>
  <si>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</si>
  <si>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</si>
  <si>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</si>
  <si>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</si>
  <si>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</si>
  <si>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</si>
  <si>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</si>
  <si>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</si>
  <si>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</si>
  <si>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</si>
  <si>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</si>
  <si>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</si>
  <si>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</si>
  <si>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</si>
  <si>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</si>
  <si>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</si>
  <si>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</si>
  <si>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</si>
  <si>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</si>
  <si>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</si>
  <si>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</si>
  <si>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</si>
  <si>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</si>
  <si>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</si>
  <si>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</si>
  <si>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</si>
  <si>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</si>
  <si>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</si>
  <si>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</si>
  <si>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</si>
  <si>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</si>
  <si>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</si>
  <si>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</si>
  <si>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</si>
  <si>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</si>
  <si>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</si>
  <si>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</si>
  <si>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</si>
  <si>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</si>
  <si>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</si>
  <si>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</si>
  <si>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</si>
  <si>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</si>
  <si>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</si>
  <si>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</si>
  <si>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</si>
  <si>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</si>
  <si>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</si>
  <si>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</si>
  <si>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</si>
  <si>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</si>
  <si>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</si>
  <si>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</si>
  <si>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</si>
  <si>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</si>
  <si>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</si>
  <si>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</si>
  <si>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</si>
  <si>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</si>
  <si>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</si>
  <si>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</si>
  <si>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</si>
  <si>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</si>
  <si>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</si>
  <si>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</si>
  <si>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</si>
  <si>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</si>
  <si>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</si>
  <si>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</si>
  <si>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</si>
  <si>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</si>
  <si>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</si>
  <si>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</si>
  <si>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</si>
  <si>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</si>
  <si>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</si>
  <si>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</si>
  <si>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</si>
  <si>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</si>
  <si>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</si>
  <si>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</si>
  <si>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</si>
  <si>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</si>
  <si>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</si>
  <si>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</si>
  <si>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</si>
  <si>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</si>
  <si>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</si>
  <si>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</si>
  <si>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</si>
  <si>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</si>
  <si>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</si>
  <si>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</si>
  <si>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</si>
  <si>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</si>
  <si>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</si>
  <si>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</si>
  <si>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</si>
  <si>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</si>
  <si>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</si>
  <si>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</si>
  <si>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</si>
  <si>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</si>
  <si>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</si>
  <si>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</si>
  <si>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</si>
  <si>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</si>
  <si>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</si>
  <si>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</si>
  <si>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</si>
  <si>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</si>
  <si>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</si>
  <si>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</si>
  <si>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</si>
  <si>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</si>
  <si>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</si>
  <si>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</si>
  <si>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</si>
  <si>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</si>
  <si>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</si>
  <si>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</si>
  <si>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</si>
  <si>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</si>
  <si>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</si>
  <si>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</si>
  <si>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</si>
  <si>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</si>
  <si>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</si>
  <si>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</si>
  <si>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</si>
  <si>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</si>
  <si>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</si>
  <si>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</si>
  <si>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</si>
  <si>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</si>
  <si>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</si>
  <si>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</si>
  <si>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</si>
  <si>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</si>
  <si>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</si>
  <si>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</si>
  <si>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</si>
  <si>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</si>
  <si>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</si>
  <si>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</si>
  <si>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</si>
  <si>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</si>
  <si>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</si>
  <si>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</si>
  <si>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</si>
  <si>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</si>
  <si>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</si>
  <si>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</si>
  <si>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</si>
  <si>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</si>
  <si>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</si>
  <si>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</si>
  <si>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</si>
  <si>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</si>
  <si>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</si>
  <si>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</si>
  <si>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</si>
  <si>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</si>
  <si>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</si>
  <si>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</si>
  <si>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</si>
  <si>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</si>
  <si>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</si>
  <si>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</si>
  <si>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</si>
  <si>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</si>
  <si>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</si>
  <si>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</si>
  <si>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</si>
  <si>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</si>
  <si>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</si>
  <si>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</si>
  <si>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</si>
  <si>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</si>
  <si>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</si>
  <si>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</si>
  <si>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</si>
  <si>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</si>
  <si>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</si>
  <si>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</si>
  <si>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</si>
  <si>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</si>
  <si>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</si>
  <si>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</si>
  <si>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</si>
  <si>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</si>
  <si>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</si>
  <si>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</si>
  <si>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</si>
  <si>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</si>
  <si>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</si>
  <si>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</si>
  <si>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</si>
  <si>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</si>
  <si>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</si>
  <si>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</si>
  <si>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</si>
  <si>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</si>
  <si>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</si>
  <si>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</si>
  <si>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</si>
  <si>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</si>
  <si>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</si>
  <si>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</si>
  <si>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</si>
  <si>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</si>
  <si>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</si>
  <si>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</si>
  <si>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</si>
  <si>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</si>
  <si>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</si>
  <si>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</si>
  <si>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</si>
  <si>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</si>
  <si>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</si>
  <si>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</si>
  <si>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</si>
  <si>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</si>
  <si>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</si>
  <si>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</si>
  <si>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</si>
  <si>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</si>
  <si>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</si>
  <si>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</si>
  <si>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</si>
  <si>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</si>
  <si>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</si>
  <si>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</si>
  <si>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</si>
  <si>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</si>
  <si>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</si>
  <si>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</si>
  <si>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</si>
  <si>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</si>
  <si>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</si>
  <si>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</si>
  <si>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</si>
  <si>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</si>
  <si>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</si>
  <si>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</si>
  <si>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</si>
  <si>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</si>
  <si>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</si>
  <si>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</si>
  <si>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</si>
  <si>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</si>
  <si>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</si>
  <si>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</si>
  <si>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</si>
  <si>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</si>
  <si>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</si>
  <si>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</si>
  <si>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</si>
  <si>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</si>
  <si>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</si>
  <si>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</si>
  <si>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</si>
  <si>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</si>
  <si>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</si>
  <si>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</si>
  <si>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</si>
  <si>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</si>
  <si>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</si>
  <si>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</si>
  <si>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</si>
  <si>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</si>
  <si>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</si>
  <si>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</si>
  <si>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</si>
  <si>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</si>
  <si>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</si>
  <si>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</si>
  <si>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</si>
  <si>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</si>
  <si>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</si>
  <si>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</si>
  <si>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</si>
  <si>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</si>
  <si>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</si>
  <si>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</si>
  <si>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</si>
  <si>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</si>
  <si>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</si>
  <si>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</si>
  <si>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</si>
  <si>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</si>
  <si>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</si>
  <si>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</si>
  <si>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</si>
  <si>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</si>
  <si>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</si>
  <si>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</si>
  <si>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</si>
  <si>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</si>
  <si>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</si>
  <si>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</si>
  <si>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</si>
  <si>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</si>
  <si>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</si>
  <si>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</si>
  <si>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</si>
  <si>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</si>
  <si>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</si>
  <si>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</si>
  <si>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</si>
  <si>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</si>
  <si>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</si>
  <si>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</si>
  <si>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</si>
  <si>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</si>
  <si>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</si>
  <si>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</si>
  <si>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</si>
  <si>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</si>
  <si>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</si>
  <si>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</si>
  <si>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</si>
  <si>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</si>
  <si>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</si>
  <si>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</si>
  <si>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</si>
  <si>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</si>
  <si>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</si>
  <si>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</si>
  <si>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</si>
  <si>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</si>
  <si>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</si>
  <si>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</si>
  <si>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</si>
  <si>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</si>
  <si>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</si>
  <si>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</si>
  <si>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</si>
  <si>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</si>
  <si>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</si>
  <si>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</si>
  <si>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</si>
  <si>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</si>
  <si>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</si>
  <si>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</si>
  <si>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</si>
  <si>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</si>
  <si>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</si>
  <si>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</si>
  <si>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</si>
  <si>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</si>
  <si>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</si>
  <si>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</si>
  <si>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</si>
  <si>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</si>
  <si>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</si>
  <si>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</si>
  <si>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</si>
  <si>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</si>
  <si>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</si>
  <si>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</si>
  <si>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</si>
  <si>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</si>
  <si>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</si>
  <si>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</si>
  <si>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</si>
  <si>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</si>
  <si>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</si>
  <si>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</si>
  <si>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</si>
  <si>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</si>
  <si>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</si>
  <si>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</si>
  <si>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</si>
  <si>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</si>
  <si>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</si>
  <si>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</si>
  <si>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</si>
  <si>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</si>
  <si>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</si>
  <si>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</si>
  <si>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</si>
  <si>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</si>
  <si>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</si>
  <si>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</si>
  <si>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</si>
  <si>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</si>
  <si>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</si>
  <si>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</si>
  <si>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</si>
  <si>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</si>
  <si>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</si>
  <si>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</si>
  <si>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</si>
  <si>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</si>
  <si>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</si>
  <si>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</si>
  <si>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</si>
  <si>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</si>
  <si>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</si>
  <si>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</si>
  <si>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</si>
  <si>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</si>
  <si>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</si>
  <si>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</si>
  <si>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</si>
  <si>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</si>
  <si>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</si>
  <si>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</si>
  <si>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</si>
  <si>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</si>
  <si>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</si>
  <si>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</si>
  <si>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</si>
  <si>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</si>
  <si>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</si>
  <si>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</si>
  <si>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</si>
  <si>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</si>
  <si>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</si>
  <si>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</si>
  <si>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</si>
  <si>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</si>
  <si>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</si>
  <si>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</si>
  <si>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</si>
  <si>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</si>
  <si>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</si>
  <si>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</si>
  <si>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</si>
  <si>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</si>
  <si>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</si>
  <si>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</si>
  <si>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</si>
  <si>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</si>
  <si>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</si>
  <si>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</si>
  <si>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</si>
  <si>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</si>
  <si>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</si>
  <si>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</si>
  <si>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</si>
  <si>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</si>
  <si>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</si>
  <si>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</si>
  <si>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</si>
  <si>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</si>
  <si>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</si>
  <si>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</si>
  <si>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</si>
  <si>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</si>
  <si>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</si>
  <si>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</si>
  <si>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</si>
  <si>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</si>
  <si>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</si>
  <si>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</si>
  <si>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</si>
  <si>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</si>
  <si>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</si>
  <si>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</si>
  <si>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</si>
  <si>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</si>
  <si>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</si>
  <si>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</si>
  <si>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</si>
  <si>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</si>
  <si>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</si>
  <si>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</si>
  <si>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</si>
  <si>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</si>
  <si>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</si>
  <si>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</si>
  <si>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</si>
  <si>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</si>
  <si>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</si>
  <si>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</si>
  <si>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</si>
  <si>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</si>
  <si>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</si>
  <si>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</si>
  <si>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</si>
  <si>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</si>
  <si>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</si>
  <si>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</si>
  <si>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</si>
  <si>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</si>
  <si>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</si>
  <si>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</si>
  <si>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</si>
  <si>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</si>
  <si>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</si>
  <si>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</si>
  <si>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</si>
  <si>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</si>
  <si>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</si>
  <si>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</si>
  <si>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</si>
  <si>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</si>
  <si>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</si>
  <si>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</si>
  <si>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</si>
  <si>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</si>
  <si>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</si>
  <si>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</si>
  <si>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</si>
  <si>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</si>
  <si>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</si>
  <si>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</si>
  <si>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</si>
  <si>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</si>
  <si>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</si>
  <si>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</si>
  <si>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</si>
  <si>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</si>
  <si>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</si>
  <si>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</si>
  <si>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</si>
  <si>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</si>
  <si>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</si>
  <si>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</si>
  <si>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</si>
  <si>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</si>
  <si>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</si>
  <si>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</si>
  <si>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</si>
  <si>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</si>
  <si>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</si>
  <si>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</si>
  <si>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</si>
  <si>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</si>
  <si>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</si>
  <si>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</si>
  <si>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</si>
  <si>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</si>
  <si>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</si>
  <si>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</si>
  <si>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</si>
  <si>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</si>
  <si>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</si>
  <si>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</si>
  <si>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</si>
  <si>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</si>
  <si>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</si>
  <si>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</si>
  <si>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</si>
  <si>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</si>
  <si>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</si>
  <si>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</si>
  <si>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</si>
  <si>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</si>
  <si>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</si>
  <si>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</si>
  <si>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</si>
  <si>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</si>
  <si>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</si>
  <si>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</si>
  <si>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</si>
  <si>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</si>
  <si>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</si>
  <si>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</si>
  <si>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</si>
  <si>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</si>
  <si>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</si>
  <si>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</si>
  <si>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</si>
  <si>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</si>
  <si>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</si>
  <si>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</si>
  <si>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</si>
  <si>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</si>
  <si>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</si>
  <si>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</si>
  <si>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</si>
  <si>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</si>
  <si>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</si>
  <si>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</si>
  <si>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</si>
  <si>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</si>
  <si>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</si>
  <si>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</si>
  <si>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</si>
  <si>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</si>
  <si>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</si>
  <si>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</si>
  <si>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</si>
  <si>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</si>
  <si>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</si>
  <si>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</si>
  <si>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</si>
  <si>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</si>
  <si>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</si>
  <si>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</si>
  <si>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</si>
  <si>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</si>
  <si>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</si>
  <si>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</si>
  <si>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</si>
  <si>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</si>
  <si>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</si>
  <si>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</si>
  <si>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</si>
  <si>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</si>
  <si>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</si>
  <si>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</si>
  <si>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</si>
  <si>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</si>
  <si>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</si>
  <si>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</si>
  <si>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</si>
  <si>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</si>
  <si>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</si>
  <si>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</si>
  <si>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</si>
  <si>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</si>
  <si>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</si>
  <si>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</si>
  <si>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</si>
  <si>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</si>
  <si>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</si>
  <si>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</si>
  <si>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</si>
  <si>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</si>
  <si>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</si>
  <si>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</si>
  <si>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</si>
  <si>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</si>
  <si>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</si>
  <si>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</si>
  <si>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</si>
  <si>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</si>
  <si>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</si>
  <si>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</si>
  <si>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</si>
  <si>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</si>
  <si>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</si>
  <si>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</si>
  <si>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</si>
  <si>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</si>
  <si>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</si>
  <si>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</si>
  <si>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</si>
  <si>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</si>
  <si>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</si>
  <si>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</si>
  <si>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</si>
  <si>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</si>
  <si>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</si>
  <si>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</si>
  <si>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</si>
  <si>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</si>
  <si>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</si>
  <si>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</si>
  <si>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</si>
  <si>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</si>
  <si>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</si>
  <si>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</si>
  <si>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</si>
  <si>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</si>
  <si>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</si>
  <si>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</si>
  <si>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</si>
  <si>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</si>
  <si>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</si>
  <si>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</si>
  <si>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</si>
  <si>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</si>
  <si>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</si>
  <si>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</si>
  <si>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</si>
  <si>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</si>
  <si>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</si>
  <si>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</si>
  <si>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</si>
  <si>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</si>
  <si>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</si>
  <si>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</si>
  <si>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</si>
  <si>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</si>
  <si>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</si>
  <si>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</si>
  <si>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</si>
  <si>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</si>
  <si>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</si>
  <si>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</si>
  <si>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</si>
  <si>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</si>
  <si>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</si>
  <si>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</si>
  <si>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</si>
  <si>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</si>
  <si>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</si>
  <si>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</si>
  <si>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</si>
  <si>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</si>
  <si>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</si>
  <si>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</si>
  <si>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</si>
  <si>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</si>
  <si>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</si>
  <si>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</si>
  <si>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</si>
  <si>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</si>
  <si>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</si>
  <si>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</si>
  <si>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</si>
  <si>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</si>
  <si>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</si>
  <si>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</si>
  <si>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</si>
  <si>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</si>
  <si>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</si>
  <si>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</si>
  <si>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</si>
  <si>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</si>
  <si>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</si>
  <si>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</si>
  <si>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</si>
  <si>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</si>
  <si>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</si>
  <si>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</si>
  <si>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</si>
  <si>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</si>
  <si>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</si>
  <si>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</si>
  <si>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</si>
  <si>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</si>
  <si>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</si>
  <si>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</si>
  <si>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</si>
  <si>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</si>
  <si>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</si>
  <si>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</si>
  <si>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</si>
  <si>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</si>
  <si>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</si>
  <si>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</si>
  <si>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</si>
  <si>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</si>
  <si>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</si>
  <si>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</si>
  <si>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</si>
  <si>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</si>
  <si>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</si>
  <si>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</si>
  <si>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</si>
  <si>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</si>
  <si>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</si>
  <si>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</si>
  <si>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</si>
  <si>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</si>
  <si>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</si>
  <si>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</si>
  <si>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</si>
  <si>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</si>
  <si>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</si>
  <si>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</si>
  <si>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</si>
  <si>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</si>
  <si>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</si>
  <si>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</si>
  <si>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</si>
  <si>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</si>
  <si>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</si>
  <si>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</si>
  <si>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</si>
  <si>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</si>
  <si>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</si>
  <si>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</si>
  <si>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</si>
  <si>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</si>
  <si>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</si>
  <si>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</si>
  <si>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</si>
  <si>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</si>
  <si>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</si>
  <si>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</si>
  <si>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</si>
  <si>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</si>
  <si>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</si>
  <si>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</si>
  <si>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</si>
  <si>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</si>
  <si>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</si>
  <si>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</si>
  <si>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</si>
  <si>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</si>
  <si>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</si>
  <si>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</si>
  <si>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</si>
  <si>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</si>
  <si>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</si>
  <si>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</si>
  <si>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</si>
  <si>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</si>
  <si>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</si>
  <si>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</si>
  <si>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</si>
  <si>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</si>
  <si>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</si>
  <si>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</si>
  <si>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</si>
  <si>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</si>
  <si>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</si>
  <si>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</si>
  <si>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</si>
  <si>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</si>
  <si>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</si>
  <si>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</si>
  <si>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</si>
  <si>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</si>
  <si>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</si>
  <si>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</si>
  <si>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</si>
  <si>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</si>
  <si>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</si>
  <si>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</si>
  <si>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</si>
  <si>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</si>
  <si>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</si>
  <si>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</si>
  <si>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</si>
  <si>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</si>
  <si>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</si>
  <si>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</si>
  <si>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</si>
  <si>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</si>
  <si>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</si>
  <si>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</si>
  <si>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</si>
  <si>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</si>
  <si>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</si>
  <si>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</si>
  <si>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</si>
  <si>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</si>
  <si>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</si>
  <si>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</si>
  <si>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</si>
  <si>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</si>
  <si>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</si>
  <si>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</si>
  <si>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</si>
  <si>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</si>
  <si>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</si>
  <si>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</si>
  <si>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</si>
  <si>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</si>
  <si>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</si>
  <si>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</si>
  <si>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</si>
  <si>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</si>
  <si>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</si>
  <si>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</si>
  <si>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</si>
  <si>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</si>
  <si>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</si>
  <si>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</si>
  <si>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</si>
  <si>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</si>
  <si>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</si>
  <si>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</si>
  <si>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</si>
  <si>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</si>
  <si>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</si>
  <si>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</si>
  <si>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</si>
  <si>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</si>
  <si>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</si>
  <si>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</si>
  <si>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</si>
  <si>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</si>
  <si>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</si>
  <si>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</si>
  <si>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</si>
  <si>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</si>
  <si>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</si>
  <si>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</si>
  <si>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</si>
  <si>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</si>
  <si>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</si>
  <si>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</si>
  <si>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</si>
  <si>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</si>
  <si>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</si>
  <si>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</si>
  <si>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</si>
  <si>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</si>
  <si>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</si>
  <si>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</si>
  <si>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</si>
  <si>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</si>
  <si>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</si>
  <si>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</si>
  <si>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</si>
  <si>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</si>
  <si>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</si>
  <si>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</si>
  <si>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</si>
  <si>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</si>
  <si>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</si>
  <si>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</si>
  <si>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</si>
  <si>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</si>
  <si>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</si>
  <si>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</si>
  <si>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</si>
  <si>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</si>
  <si>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</si>
  <si>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</si>
  <si>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</si>
  <si>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</si>
  <si>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</si>
  <si>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</si>
  <si>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</si>
  <si>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</si>
  <si>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</si>
  <si>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</si>
  <si>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</si>
  <si>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</si>
  <si>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</si>
  <si>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</si>
  <si>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</si>
  <si>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</si>
  <si>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</si>
  <si>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</si>
  <si>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</si>
  <si>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</si>
  <si>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</si>
  <si>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</si>
  <si>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</si>
  <si>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</si>
  <si>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</si>
  <si>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</si>
  <si>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</si>
  <si>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</si>
  <si>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</si>
  <si>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</si>
  <si>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</si>
  <si>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</si>
  <si>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</si>
  <si>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</si>
  <si>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</si>
  <si>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</si>
  <si>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</si>
  <si>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</si>
  <si>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</si>
  <si>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</si>
  <si>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</si>
  <si>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</si>
  <si>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</si>
  <si>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</si>
  <si>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</si>
  <si>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</si>
  <si>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</si>
  <si>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</si>
  <si>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</si>
  <si>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</si>
  <si>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</si>
  <si>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</si>
  <si>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</si>
  <si>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</si>
  <si>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</si>
  <si>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</si>
  <si>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</si>
  <si>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</si>
  <si>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</si>
  <si>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</si>
  <si>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</si>
  <si>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</si>
  <si>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</si>
  <si>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</si>
  <si>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</si>
  <si>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</si>
  <si>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</si>
  <si>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</si>
  <si>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</si>
  <si>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</si>
  <si>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</si>
  <si>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</si>
  <si>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</si>
  <si>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</si>
  <si>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</si>
  <si>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</si>
  <si>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</si>
  <si>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</si>
  <si>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</si>
  <si>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</si>
  <si>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</si>
  <si>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</si>
  <si>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</si>
  <si>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</si>
  <si>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</si>
  <si>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</si>
  <si>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</si>
  <si>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</si>
  <si>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</si>
  <si>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</si>
  <si>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</si>
  <si>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</si>
  <si>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</si>
  <si>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</si>
  <si>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</si>
  <si>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</si>
  <si>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</si>
  <si>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</si>
  <si>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</si>
  <si>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</si>
  <si>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</si>
  <si>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</si>
  <si>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</si>
  <si>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</si>
  <si>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</si>
  <si>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</si>
  <si>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</si>
  <si>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</si>
  <si>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</si>
  <si>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</si>
  <si>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</si>
  <si>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</si>
  <si>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</si>
  <si>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</si>
  <si>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</si>
  <si>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</si>
  <si>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</si>
  <si>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</si>
  <si>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</si>
  <si>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</si>
  <si>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</si>
  <si>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</si>
  <si>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</si>
  <si>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</si>
  <si>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</si>
  <si>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</si>
  <si>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</si>
  <si>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</si>
  <si>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</si>
  <si>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</si>
  <si>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</si>
  <si>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</si>
  <si>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</si>
  <si>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</si>
  <si>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</si>
  <si>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</si>
  <si>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</si>
  <si>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</si>
  <si>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</si>
  <si>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</si>
  <si>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</si>
  <si>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</si>
  <si>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</si>
  <si>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</si>
  <si>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</si>
  <si>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</si>
  <si>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</si>
  <si>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</si>
  <si>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</si>
  <si>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</si>
  <si>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</si>
  <si>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</si>
  <si>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</si>
  <si>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</si>
  <si>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</si>
  <si>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</si>
  <si>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</si>
  <si>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</si>
  <si>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</si>
  <si>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</si>
  <si>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</si>
  <si>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</si>
  <si>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</si>
  <si>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</si>
  <si>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</si>
  <si>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</si>
  <si>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</si>
  <si>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</si>
  <si>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</si>
  <si>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</si>
  <si>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</si>
  <si>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</si>
  <si>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</si>
  <si>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</si>
  <si>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</si>
  <si>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</si>
  <si>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</si>
  <si>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</si>
  <si>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</si>
  <si>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</si>
  <si>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</si>
  <si>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</si>
  <si>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</si>
  <si>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</si>
  <si>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</si>
  <si>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</si>
  <si>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</si>
  <si>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</si>
  <si>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</si>
  <si>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</si>
  <si>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</si>
  <si>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</si>
  <si>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</si>
  <si>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</si>
  <si>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</si>
  <si>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</si>
  <si>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</si>
  <si>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</si>
  <si>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</si>
  <si>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</si>
  <si>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</si>
  <si>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</si>
  <si>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</si>
  <si>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</si>
  <si>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</si>
  <si>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</si>
  <si>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</si>
  <si>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</si>
  <si>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</si>
  <si>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</si>
  <si>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</si>
  <si>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</si>
  <si>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</si>
  <si>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</si>
  <si>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</si>
  <si>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</si>
  <si>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</si>
  <si>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</si>
  <si>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</si>
  <si>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</si>
  <si>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</si>
  <si>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</si>
  <si>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</si>
  <si>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</si>
  <si>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</si>
  <si>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</si>
  <si>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</si>
  <si>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</si>
  <si>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</si>
  <si>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</si>
  <si>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</si>
  <si>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</si>
  <si>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</si>
  <si>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</si>
  <si>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</si>
  <si>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</si>
  <si>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</si>
  <si>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</si>
  <si>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</si>
  <si>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</si>
  <si>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</si>
  <si>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</si>
  <si>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</si>
  <si>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</si>
  <si>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</si>
  <si>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</si>
  <si>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</si>
  <si>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</si>
  <si>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</si>
  <si>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</si>
  <si>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</si>
  <si>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</si>
  <si>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</si>
  <si>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</si>
  <si>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</si>
  <si>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</si>
  <si>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</si>
  <si>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</si>
  <si>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</si>
  <si>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</si>
  <si>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</si>
  <si>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</si>
  <si>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</si>
  <si>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</si>
  <si>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</si>
  <si>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</si>
  <si>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</si>
  <si>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</si>
  <si>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</si>
  <si>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</si>
  <si>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</si>
  <si>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</si>
  <si>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</si>
  <si>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</si>
  <si>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</si>
  <si>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</si>
  <si>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</si>
  <si>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</si>
  <si>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</si>
  <si>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</si>
  <si>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</si>
  <si>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</si>
  <si>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</si>
  <si>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</si>
  <si>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</si>
  <si>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</si>
  <si>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</si>
  <si>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</si>
  <si>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</si>
  <si>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</si>
  <si>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</si>
  <si>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</si>
  <si>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</si>
  <si>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</si>
  <si>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</si>
  <si>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</si>
  <si>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</si>
  <si>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</si>
  <si>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</si>
  <si>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</si>
  <si>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</si>
  <si>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</si>
  <si>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</si>
  <si>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</si>
  <si>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</si>
  <si>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</si>
  <si>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</si>
  <si>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</si>
  <si>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</si>
  <si>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</si>
  <si>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</si>
  <si>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</si>
  <si>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</si>
  <si>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</si>
  <si>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</si>
  <si>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</si>
  <si>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</si>
  <si>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</si>
  <si>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</si>
  <si>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</si>
  <si>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</si>
  <si>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</si>
  <si>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</si>
  <si>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</si>
  <si>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</si>
  <si>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</si>
  <si>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</si>
  <si>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</si>
  <si>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</si>
  <si>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</si>
  <si>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</si>
  <si>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</si>
  <si>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</si>
  <si>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</si>
  <si>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</si>
  <si>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</si>
  <si>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</si>
  <si>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</si>
  <si>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</si>
  <si>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</si>
  <si>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</si>
  <si>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</si>
  <si>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</si>
  <si>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</si>
  <si>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</si>
  <si>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</si>
  <si>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</si>
  <si>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</si>
  <si>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</si>
  <si>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</si>
  <si>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</si>
  <si>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</si>
  <si>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</si>
  <si>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</si>
  <si>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</si>
  <si>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</si>
  <si>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</si>
  <si>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</si>
  <si>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</si>
  <si>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</si>
  <si>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</si>
  <si>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</si>
  <si>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</si>
  <si>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</si>
  <si>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</si>
  <si>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</si>
  <si>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</si>
  <si>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</si>
  <si>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</si>
  <si>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</si>
  <si>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</si>
  <si>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</si>
  <si>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</si>
  <si>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</si>
  <si>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</si>
  <si>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</si>
  <si>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</si>
  <si>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</si>
  <si>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</si>
  <si>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</si>
  <si>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</si>
  <si>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</si>
  <si>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</si>
  <si>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</si>
  <si>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</si>
  <si>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</si>
  <si>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</si>
  <si>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</si>
  <si>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</si>
  <si>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</si>
  <si>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</si>
  <si>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</si>
  <si>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</si>
  <si>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</si>
  <si>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</si>
  <si>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</si>
  <si>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</si>
  <si>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</si>
  <si>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</si>
  <si>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</si>
  <si>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</si>
  <si>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</si>
  <si>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</si>
  <si>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</si>
  <si>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</si>
  <si>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</si>
  <si>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</si>
  <si>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</si>
  <si>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</si>
  <si>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</si>
  <si>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</si>
  <si>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</si>
  <si>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</si>
  <si>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</si>
  <si>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</si>
  <si>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</si>
  <si>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</si>
  <si>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</si>
  <si>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</si>
  <si>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</si>
  <si>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</si>
  <si>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</si>
  <si>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</si>
  <si>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</si>
  <si>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</si>
  <si>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</si>
  <si>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</si>
  <si>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</si>
  <si>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</si>
  <si>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</si>
  <si>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</si>
  <si>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</si>
  <si>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</si>
  <si>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</si>
  <si>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</si>
  <si>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</si>
  <si>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</si>
  <si>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</si>
  <si>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</si>
  <si>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</si>
  <si>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</si>
  <si>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</si>
  <si>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</si>
  <si>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</si>
  <si>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</si>
  <si>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</si>
  <si>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</si>
  <si>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</si>
  <si>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</si>
  <si>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</si>
  <si>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</si>
  <si>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</si>
  <si>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</si>
  <si>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</si>
  <si>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</si>
  <si>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</si>
  <si>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</si>
  <si>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</si>
  <si>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</si>
  <si>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</si>
  <si>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</si>
  <si>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</si>
  <si>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</si>
  <si>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</si>
  <si>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</si>
  <si>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</si>
  <si>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</si>
  <si>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</si>
  <si>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</si>
  <si>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</si>
  <si>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</si>
  <si>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</si>
  <si>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</si>
  <si>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</si>
  <si>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</si>
  <si>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</si>
  <si>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</si>
  <si>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</si>
  <si>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</si>
  <si>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</si>
  <si>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</si>
  <si>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</si>
  <si>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</si>
  <si>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</si>
  <si>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</si>
  <si>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</si>
  <si>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</si>
  <si>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</si>
  <si>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</si>
  <si>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</si>
  <si>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</si>
  <si>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</si>
  <si>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</si>
  <si>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</si>
  <si>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</si>
  <si>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</si>
  <si>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</si>
  <si>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</si>
  <si>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</si>
  <si>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</si>
  <si>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</si>
  <si>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</si>
  <si>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</si>
  <si>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</si>
  <si>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</si>
  <si>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</si>
  <si>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</si>
  <si>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</si>
  <si>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</si>
  <si>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</si>
  <si>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</si>
  <si>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</si>
  <si>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</si>
  <si>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</si>
  <si>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</si>
  <si>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</si>
  <si>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</si>
  <si>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</si>
  <si>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</si>
  <si>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</si>
  <si>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</si>
  <si>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</si>
  <si>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</si>
  <si>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</si>
  <si>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</si>
  <si>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</si>
  <si>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</si>
  <si>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</si>
  <si>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</si>
  <si>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</si>
  <si>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</si>
  <si>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</si>
  <si>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</si>
  <si>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</si>
  <si>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</si>
  <si>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</si>
  <si>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</si>
  <si>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</si>
  <si>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</si>
  <si>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</si>
  <si>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</si>
  <si>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</si>
  <si>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</si>
  <si>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</si>
  <si>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</si>
  <si>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</si>
  <si>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</si>
  <si>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</si>
  <si>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</si>
  <si>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</si>
  <si>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</si>
  <si>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</si>
  <si>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</si>
  <si>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</si>
  <si>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</si>
  <si>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</si>
  <si>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</si>
  <si>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</si>
  <si>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</si>
  <si>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</si>
  <si>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</si>
  <si>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</si>
  <si>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</si>
  <si>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</si>
  <si>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</si>
  <si>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</si>
  <si>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</si>
  <si>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</si>
  <si>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</si>
  <si>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</si>
  <si>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</si>
  <si>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</si>
  <si>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</si>
  <si>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</si>
  <si>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</si>
  <si>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</si>
  <si>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</si>
  <si>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</si>
  <si>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</si>
  <si>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</si>
  <si>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</si>
  <si>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</si>
  <si>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</si>
  <si>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</si>
  <si>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</si>
  <si>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</si>
  <si>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</si>
  <si>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</si>
  <si>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</si>
  <si>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</si>
  <si>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</si>
  <si>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</si>
  <si>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</si>
  <si>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</si>
  <si>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</si>
  <si>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</si>
  <si>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</si>
  <si>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</si>
  <si>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</si>
  <si>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</si>
  <si>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</si>
  <si>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</si>
  <si>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</si>
  <si>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</si>
  <si>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</si>
  <si>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</si>
  <si>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</si>
  <si>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</si>
  <si>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</si>
  <si>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</si>
  <si>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</si>
  <si>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</si>
  <si>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</si>
  <si>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</si>
  <si>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</si>
  <si>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</si>
  <si>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</si>
  <si>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</si>
  <si>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</si>
  <si>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</si>
  <si>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</si>
  <si>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</si>
  <si>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</si>
  <si>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</si>
  <si>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</si>
  <si>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</si>
  <si>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</si>
  <si>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</si>
  <si>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</si>
  <si>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</si>
  <si>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</si>
  <si>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</si>
  <si>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</si>
  <si>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</si>
  <si>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</si>
  <si>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</si>
  <si>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</si>
  <si>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</si>
  <si>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</si>
  <si>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</si>
  <si>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</si>
  <si>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</si>
  <si>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</si>
  <si>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</si>
  <si>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</si>
  <si>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</si>
  <si>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</si>
  <si>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</si>
  <si>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</si>
  <si>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</si>
  <si>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</si>
  <si>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</si>
  <si>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</si>
  <si>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</si>
  <si>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</si>
  <si>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</si>
  <si>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</si>
  <si>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</si>
  <si>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</si>
  <si>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</si>
  <si>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</si>
  <si>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</si>
  <si>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</si>
  <si>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</si>
  <si>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</si>
  <si>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</si>
  <si>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</si>
  <si>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</si>
  <si>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</si>
  <si>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</si>
  <si>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</si>
  <si>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</si>
  <si>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</si>
  <si>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</si>
  <si>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</si>
  <si>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</si>
  <si>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</si>
  <si>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</si>
  <si>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</si>
  <si>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</si>
  <si>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</si>
  <si>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</si>
  <si>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</si>
  <si>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</si>
  <si>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</si>
  <si>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</si>
  <si>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</si>
  <si>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</si>
  <si>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</si>
  <si>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</si>
  <si>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</si>
  <si>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</si>
  <si>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</si>
  <si>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</si>
  <si>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</si>
  <si>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</si>
  <si>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</si>
  <si>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</si>
  <si>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</si>
  <si>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</si>
  <si>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</si>
  <si>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</si>
  <si>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</si>
  <si>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</si>
  <si>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</si>
  <si>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</si>
  <si>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</si>
  <si>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</si>
  <si>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</si>
  <si>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</si>
  <si>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</si>
  <si>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</si>
  <si>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</si>
  <si>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</si>
  <si>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</si>
  <si>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</si>
  <si>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</si>
  <si>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</si>
  <si>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</si>
  <si>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</si>
  <si>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</si>
  <si>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</si>
  <si>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</si>
  <si>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</si>
  <si>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</si>
  <si>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</si>
  <si>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</si>
  <si>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</si>
  <si>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</si>
  <si>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</si>
  <si>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</si>
  <si>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</si>
  <si>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</si>
  <si>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</si>
  <si>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</si>
  <si>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</si>
  <si>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</si>
  <si>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</si>
  <si>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</si>
  <si>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</si>
  <si>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</si>
  <si>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</si>
  <si>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</si>
  <si>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</si>
  <si>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</si>
  <si>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</si>
  <si>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</si>
  <si>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</si>
  <si>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</si>
  <si>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</si>
  <si>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</si>
  <si>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</si>
  <si>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</si>
  <si>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</si>
  <si>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</si>
  <si>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</si>
  <si>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</si>
  <si>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</si>
  <si>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</si>
  <si>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</si>
  <si>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</si>
  <si>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</si>
  <si>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</si>
  <si>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</si>
  <si>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</si>
  <si>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</si>
  <si>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</si>
  <si>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</si>
  <si>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</si>
  <si>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</si>
  <si>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</si>
  <si>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</si>
  <si>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</si>
  <si>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</si>
  <si>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</si>
  <si>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</si>
  <si>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</si>
  <si>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</si>
  <si>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</si>
  <si>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</si>
  <si>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</si>
  <si>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</si>
  <si>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</si>
  <si>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</si>
  <si>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</si>
  <si>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</si>
  <si>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</si>
  <si>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</si>
  <si>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</si>
  <si>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</si>
  <si>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</si>
  <si>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</si>
  <si>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</si>
  <si>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</si>
  <si>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</si>
  <si>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</si>
  <si>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</si>
  <si>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</si>
  <si>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</si>
  <si>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</si>
  <si>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</si>
  <si>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</si>
  <si>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</si>
  <si>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</si>
  <si>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</si>
  <si>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</si>
  <si>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</si>
  <si>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</si>
  <si>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</si>
  <si>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</si>
  <si>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</si>
  <si>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</si>
  <si>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</si>
  <si>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</si>
  <si>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</si>
  <si>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</si>
  <si>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</si>
  <si>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</si>
  <si>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</si>
  <si>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</si>
  <si>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</si>
  <si>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</si>
  <si>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</si>
  <si>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</si>
  <si>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</si>
  <si>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</si>
  <si>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</si>
  <si>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</si>
  <si>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</si>
  <si>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</si>
  <si>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</si>
  <si>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</si>
  <si>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</si>
  <si>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</si>
  <si>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</si>
  <si>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</si>
  <si>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</si>
  <si>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</si>
  <si>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</si>
  <si>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</si>
  <si>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</si>
  <si>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</si>
  <si>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</si>
  <si>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</si>
  <si>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</si>
  <si>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</si>
  <si>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</si>
  <si>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</si>
  <si>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</si>
  <si>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</si>
  <si>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</si>
  <si>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</si>
  <si>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</si>
  <si>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</si>
  <si>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</si>
  <si>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</si>
  <si>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</si>
  <si>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</si>
  <si>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</si>
  <si>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</si>
  <si>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</si>
  <si>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</si>
  <si>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</si>
  <si>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</si>
  <si>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</si>
  <si>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</si>
  <si>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</si>
  <si>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</si>
  <si>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</si>
  <si>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</si>
  <si>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</si>
  <si>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</si>
  <si>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</si>
  <si>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</si>
  <si>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</si>
  <si>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</si>
  <si>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</si>
  <si>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</si>
  <si>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</si>
  <si>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</si>
  <si>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</si>
  <si>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</si>
  <si>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</si>
  <si>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</si>
  <si>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</si>
  <si>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</si>
  <si>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</si>
  <si>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</si>
  <si>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</si>
  <si>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</si>
  <si>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</si>
  <si>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</si>
  <si>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</si>
  <si>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</si>
  <si>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</si>
  <si>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</si>
  <si>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</si>
  <si>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</si>
  <si>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</si>
  <si>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</si>
  <si>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</si>
  <si>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</si>
  <si>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</si>
  <si>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</si>
  <si>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</si>
  <si>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</si>
  <si>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</si>
  <si>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</si>
  <si>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</si>
  <si>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</si>
  <si>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</si>
  <si>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</si>
  <si>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</si>
  <si>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</si>
  <si>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</si>
  <si>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</si>
  <si>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</si>
  <si>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</si>
  <si>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</si>
  <si>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</si>
  <si>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</si>
  <si>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</si>
  <si>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</si>
  <si>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</si>
  <si>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</si>
  <si>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</si>
  <si>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</si>
  <si>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</si>
  <si>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</si>
  <si>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</si>
  <si>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</si>
  <si>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</si>
  <si>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</si>
  <si>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</si>
  <si>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</si>
  <si>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</si>
  <si>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</si>
  <si>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</si>
  <si>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</si>
  <si>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</si>
  <si>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</si>
  <si>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</si>
  <si>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</si>
  <si>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</si>
  <si>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</si>
  <si>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</si>
  <si>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</si>
  <si>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</si>
  <si>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</si>
  <si>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</si>
  <si>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</si>
  <si>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</si>
  <si>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</si>
  <si>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</si>
  <si>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</si>
  <si>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</si>
  <si>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</si>
  <si>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</si>
  <si>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</si>
  <si>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</si>
  <si>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</si>
  <si>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</si>
  <si>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</si>
  <si>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</si>
  <si>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</si>
  <si>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</si>
  <si>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</si>
  <si>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</si>
  <si>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</si>
  <si>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</si>
  <si>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</si>
  <si>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</si>
  <si>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</si>
  <si>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</si>
  <si>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</si>
  <si>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</si>
  <si>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</si>
  <si>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</si>
  <si>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</si>
  <si>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</si>
  <si>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</si>
  <si>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</si>
  <si>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</si>
  <si>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</si>
  <si>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</si>
  <si>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</si>
  <si>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</si>
  <si>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</si>
  <si>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</si>
  <si>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</si>
  <si>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</si>
  <si>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</si>
  <si>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</si>
  <si>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</si>
  <si>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</si>
  <si>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</si>
  <si>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</si>
  <si>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</si>
  <si>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</si>
  <si>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</si>
  <si>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</si>
  <si>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</si>
  <si>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</si>
  <si>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</si>
  <si>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</si>
  <si>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</si>
  <si>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</si>
  <si>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</si>
  <si>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</si>
  <si>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</si>
  <si>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</si>
  <si>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</si>
  <si>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</si>
  <si>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</si>
  <si>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</si>
  <si>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</si>
  <si>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</si>
  <si>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</si>
  <si>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</si>
  <si>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</si>
  <si>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</si>
  <si>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</si>
  <si>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</si>
  <si>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</si>
  <si>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</si>
  <si>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</si>
  <si>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</si>
  <si>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</si>
  <si>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</si>
  <si>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</si>
  <si>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</si>
  <si>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</si>
  <si>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</si>
  <si>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</si>
  <si>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</si>
  <si>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</si>
  <si>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</si>
  <si>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</si>
  <si>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</si>
  <si>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</si>
  <si>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</si>
  <si>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</si>
  <si>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</si>
  <si>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</si>
  <si>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</si>
  <si>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</si>
  <si>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</si>
  <si>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</si>
  <si>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</si>
  <si>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</si>
  <si>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</si>
  <si>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</si>
  <si>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</si>
  <si>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</si>
  <si>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</si>
  <si>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</si>
  <si>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</si>
  <si>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</si>
  <si>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</si>
  <si>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</si>
  <si>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</si>
  <si>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</si>
  <si>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</si>
  <si>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</si>
  <si>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</si>
  <si>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</si>
  <si>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</si>
  <si>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</si>
  <si>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</si>
  <si>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</si>
  <si>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</si>
  <si>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</si>
  <si>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</si>
  <si>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</si>
  <si>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</si>
  <si>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</si>
  <si>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</si>
  <si>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</si>
  <si>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</si>
  <si>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</si>
  <si>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</si>
  <si>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</si>
  <si>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</si>
  <si>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</si>
  <si>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</si>
  <si>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</si>
  <si>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</si>
  <si>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</si>
  <si>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</si>
  <si>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</si>
  <si>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</si>
  <si>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</si>
  <si>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</si>
  <si>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</si>
  <si>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</si>
  <si>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</si>
  <si>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</si>
  <si>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</si>
  <si>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</si>
  <si>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</si>
  <si>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</si>
  <si>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</si>
  <si>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</si>
  <si>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</si>
  <si>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</si>
  <si>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</si>
  <si>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</si>
  <si>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</si>
  <si>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</si>
  <si>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</si>
  <si>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</si>
  <si>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</si>
  <si>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</si>
  <si>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</si>
  <si>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</si>
  <si>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</si>
  <si>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</si>
  <si>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</si>
  <si>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</si>
  <si>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</si>
  <si>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</si>
  <si>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</si>
  <si>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</si>
  <si>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</si>
  <si>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</si>
  <si>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</si>
  <si>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</si>
  <si>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</si>
  <si>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</si>
  <si>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</si>
  <si>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</si>
  <si>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</si>
  <si>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</si>
  <si>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</si>
  <si>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</si>
  <si>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</si>
  <si>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</si>
  <si>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</si>
  <si>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</si>
  <si>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</si>
  <si>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</si>
  <si>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</si>
  <si>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</si>
  <si>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</si>
  <si>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</si>
  <si>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</si>
  <si>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</si>
  <si>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</si>
  <si>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</si>
  <si>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</si>
  <si>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</si>
  <si>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</si>
  <si>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</si>
  <si>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</si>
  <si>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</si>
  <si>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</si>
  <si>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</si>
  <si>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</si>
  <si>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</si>
  <si>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</si>
  <si>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</si>
  <si>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</si>
  <si>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</si>
  <si>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</si>
  <si>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</si>
  <si>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</si>
  <si>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</si>
  <si>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</si>
  <si>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</si>
  <si>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</si>
  <si>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</si>
  <si>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</si>
  <si>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</si>
  <si>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</si>
  <si>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</si>
  <si>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</si>
  <si>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</si>
  <si>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</si>
  <si>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</si>
  <si>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</si>
  <si>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</si>
  <si>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</si>
  <si>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</si>
  <si>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</si>
  <si>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</si>
  <si>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</si>
  <si>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</si>
  <si>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</si>
  <si>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</si>
  <si>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</si>
  <si>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</si>
  <si>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</si>
  <si>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</si>
  <si>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</si>
  <si>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</si>
  <si>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</si>
  <si>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</si>
  <si>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</si>
  <si>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</si>
  <si>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</si>
  <si>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</si>
  <si>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</si>
  <si>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</si>
  <si>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</si>
  <si>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</si>
  <si>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</si>
  <si>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</si>
  <si>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</si>
  <si>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</si>
  <si>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</si>
  <si>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</si>
  <si>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</si>
  <si>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</si>
  <si>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</si>
  <si>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</si>
  <si>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</si>
  <si>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</si>
  <si>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</si>
  <si>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</si>
  <si>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</si>
  <si>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</si>
  <si>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</si>
  <si>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</si>
  <si>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</si>
  <si>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</si>
  <si>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</si>
  <si>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</si>
  <si>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</si>
  <si>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</si>
  <si>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</si>
  <si>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</si>
  <si>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</si>
  <si>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</si>
  <si>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</si>
  <si>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</si>
  <si>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</si>
  <si>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</si>
  <si>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</si>
  <si>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</si>
  <si>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</si>
  <si>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</si>
  <si>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</si>
  <si>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</si>
  <si>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</si>
  <si>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</si>
  <si>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</si>
  <si>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</si>
  <si>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</si>
  <si>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</si>
  <si>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</si>
  <si>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</si>
  <si>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</si>
  <si>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</si>
  <si>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</si>
  <si>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</si>
  <si>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</si>
  <si>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</si>
  <si>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</si>
  <si>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</si>
  <si>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</si>
  <si>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</si>
  <si>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</si>
  <si>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</si>
  <si>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</si>
  <si>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</si>
  <si>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</si>
  <si>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</si>
  <si>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</si>
  <si>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</si>
  <si>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</si>
  <si>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</si>
  <si>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</si>
  <si>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</si>
  <si>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</si>
  <si>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</si>
  <si>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</si>
  <si>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</si>
  <si>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</si>
  <si>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</si>
  <si>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</si>
  <si>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</si>
  <si>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</si>
  <si>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</si>
  <si>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</si>
  <si>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</si>
  <si>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</si>
  <si>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</si>
  <si>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</si>
  <si>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</si>
  <si>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</si>
  <si>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</si>
  <si>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</si>
  <si>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</si>
  <si>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</si>
  <si>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</si>
  <si>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</si>
  <si>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</si>
  <si>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</si>
  <si>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</si>
  <si>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</si>
  <si>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</si>
  <si>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</si>
  <si>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</si>
  <si>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</si>
  <si>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</si>
  <si>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</si>
  <si>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</si>
  <si>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</si>
  <si>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</si>
  <si>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</si>
  <si>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</si>
  <si>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</si>
  <si>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</si>
  <si>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</si>
  <si>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</si>
  <si>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</si>
  <si>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</si>
  <si>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</si>
  <si>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</si>
  <si>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</si>
  <si>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</si>
  <si>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</si>
  <si>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</si>
  <si>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</si>
  <si>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</si>
  <si>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</si>
  <si>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</si>
  <si>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</si>
  <si>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</si>
  <si>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</si>
  <si>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</si>
  <si>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</si>
  <si>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</si>
  <si>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</si>
  <si>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</si>
  <si>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</si>
  <si>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</si>
  <si>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</si>
  <si>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</si>
  <si>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</si>
  <si>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</si>
  <si>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</si>
  <si>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</si>
  <si>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</si>
  <si>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</si>
  <si>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</si>
  <si>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</si>
  <si>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</si>
  <si>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</si>
  <si>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</si>
  <si>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</si>
  <si>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</si>
  <si>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</si>
  <si>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</si>
  <si>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</si>
  <si>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</si>
  <si>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</si>
  <si>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</si>
  <si>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</si>
  <si>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</si>
  <si>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</si>
  <si>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</si>
  <si>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</si>
  <si>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</si>
  <si>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</si>
  <si>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</si>
  <si>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</si>
  <si>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</si>
  <si>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</si>
  <si>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</si>
  <si>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</si>
  <si>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</si>
  <si>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</si>
  <si>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</si>
  <si>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</si>
  <si>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</si>
  <si>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</si>
  <si>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</si>
  <si>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</si>
  <si>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</si>
  <si>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</si>
  <si>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</si>
  <si>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</si>
  <si>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</si>
  <si>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</si>
  <si>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</si>
  <si>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</si>
  <si>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</si>
  <si>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</si>
  <si>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</si>
  <si>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</si>
  <si>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</si>
  <si>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</si>
  <si>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</si>
  <si>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</si>
  <si>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</si>
  <si>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</si>
  <si>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</si>
  <si>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</si>
  <si>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</si>
  <si>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</si>
  <si>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</si>
  <si>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</si>
  <si>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</si>
  <si>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</si>
  <si>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</si>
  <si>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</si>
  <si>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</si>
  <si>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</si>
  <si>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</si>
  <si>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</si>
  <si>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</si>
  <si>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</si>
  <si>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</si>
  <si>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</si>
  <si>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</si>
  <si>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</si>
  <si>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</si>
  <si>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</si>
  <si>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</si>
  <si>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</si>
  <si>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</si>
  <si>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</si>
  <si>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</si>
  <si>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</si>
  <si>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</si>
  <si>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</si>
  <si>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</si>
  <si>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</si>
  <si>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</si>
  <si>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</si>
  <si>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</si>
  <si>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</si>
  <si>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</si>
  <si>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</si>
  <si>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</si>
  <si>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</si>
  <si>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</si>
  <si>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</si>
  <si>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</si>
  <si>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</si>
  <si>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</si>
  <si>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</si>
  <si>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</si>
  <si>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</si>
  <si>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</si>
  <si>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</si>
  <si>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</si>
  <si>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</si>
  <si>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</si>
  <si>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</si>
  <si>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</si>
  <si>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</si>
  <si>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</si>
  <si>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</si>
  <si>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</si>
  <si>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</si>
  <si>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</si>
  <si>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</si>
  <si>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</si>
  <si>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</si>
  <si>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</si>
  <si>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</si>
  <si>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</si>
  <si>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</si>
  <si>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</si>
  <si>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</si>
  <si>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</si>
  <si>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</si>
  <si>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</si>
  <si>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</si>
  <si>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</si>
  <si>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</si>
  <si>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</si>
  <si>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</si>
  <si>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</si>
  <si>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</si>
  <si>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</si>
  <si>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</si>
  <si>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</si>
  <si>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</si>
  <si>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</si>
  <si>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</si>
  <si>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</si>
  <si>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</si>
  <si>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</si>
  <si>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</si>
  <si>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</si>
  <si>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</si>
  <si>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</si>
  <si>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</si>
  <si>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</si>
  <si>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</si>
  <si>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</si>
  <si>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</si>
  <si>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</si>
  <si>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</si>
  <si>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</si>
  <si>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</si>
  <si>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</si>
  <si>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</si>
  <si>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</si>
  <si>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</si>
  <si>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</si>
  <si>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</si>
  <si>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</si>
  <si>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</si>
  <si>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</si>
  <si>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</si>
  <si>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</si>
  <si>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</si>
  <si>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</si>
  <si>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</si>
  <si>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</si>
  <si>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</si>
  <si>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</si>
  <si>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</si>
  <si>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</si>
  <si>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</si>
  <si>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</si>
  <si>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</si>
  <si>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</si>
  <si>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</si>
  <si>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</si>
  <si>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</si>
  <si>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</si>
  <si>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</si>
  <si>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</si>
  <si>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</si>
  <si>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</si>
  <si>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</si>
  <si>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</si>
  <si>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</si>
  <si>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</si>
  <si>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</si>
  <si>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</si>
  <si>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</si>
  <si>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</si>
  <si>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</si>
  <si>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</si>
  <si>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</si>
  <si>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</si>
  <si>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</si>
  <si>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</si>
  <si>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</si>
  <si>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</si>
  <si>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</si>
  <si>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</si>
  <si>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</si>
  <si>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</si>
  <si>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</si>
  <si>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</si>
  <si>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</si>
  <si>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</si>
  <si>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</si>
  <si>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</si>
  <si>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</si>
  <si>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</si>
  <si>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</si>
  <si>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</si>
  <si>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</si>
  <si>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</si>
  <si>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</si>
  <si>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</si>
  <si>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</si>
  <si>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</si>
  <si>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</si>
  <si>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</si>
  <si>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</si>
  <si>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</si>
  <si>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</si>
  <si>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</si>
  <si>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</si>
  <si>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</si>
  <si>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</si>
  <si>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</si>
  <si>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</si>
  <si>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</si>
  <si>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</si>
  <si>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</si>
  <si>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</si>
  <si>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</si>
  <si>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</si>
  <si>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</si>
  <si>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</si>
  <si>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</si>
  <si>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</si>
  <si>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</si>
  <si>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</si>
  <si>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</si>
  <si>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</si>
  <si>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</si>
  <si>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</si>
  <si>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</si>
  <si>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</si>
  <si>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</si>
  <si>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</si>
  <si>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</si>
  <si>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</si>
  <si>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</si>
  <si>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</si>
  <si>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</si>
  <si>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</si>
  <si>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</si>
  <si>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</si>
  <si>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</si>
  <si>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</si>
  <si>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</si>
  <si>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</si>
  <si>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</si>
  <si>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</si>
  <si>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</si>
  <si>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</si>
  <si>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</si>
  <si>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</si>
  <si>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</si>
  <si>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</si>
  <si>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</si>
  <si>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</si>
  <si>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</si>
  <si>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</si>
  <si>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</si>
  <si>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</si>
  <si>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</si>
  <si>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</si>
  <si>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</si>
  <si>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</si>
  <si>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</si>
  <si>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</si>
  <si>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</si>
  <si>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</si>
  <si>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</si>
  <si>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</si>
  <si>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</si>
  <si>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</si>
  <si>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</si>
  <si>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</si>
  <si>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</si>
  <si>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</si>
  <si>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</si>
  <si>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</si>
  <si>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</si>
  <si>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</si>
  <si>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</si>
  <si>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</si>
  <si>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</si>
  <si>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</si>
  <si>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</si>
  <si>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</si>
  <si>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</si>
  <si>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</si>
  <si>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</si>
  <si>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</si>
  <si>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</si>
  <si>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</si>
  <si>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</si>
  <si>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</si>
  <si>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</si>
  <si>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</si>
  <si>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</si>
  <si>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</si>
  <si>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</si>
  <si>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</si>
  <si>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</si>
  <si>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</si>
  <si>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</si>
  <si>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</si>
  <si>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</si>
  <si>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</si>
  <si>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</si>
  <si>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</si>
  <si>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</si>
  <si>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</si>
  <si>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</si>
  <si>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</si>
  <si>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</si>
  <si>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</si>
  <si>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</si>
  <si>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</si>
  <si>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</si>
  <si>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</si>
  <si>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</si>
  <si>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</si>
  <si>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</si>
  <si>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</si>
  <si>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</si>
  <si>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</si>
  <si>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</si>
  <si>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</si>
  <si>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</si>
  <si>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</si>
  <si>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</si>
  <si>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</si>
  <si>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</si>
  <si>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</si>
  <si>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</si>
  <si>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</si>
  <si>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</si>
  <si>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</si>
  <si>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</si>
  <si>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</si>
  <si>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</si>
  <si>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</si>
  <si>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</si>
  <si>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</si>
  <si>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</si>
  <si>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</si>
  <si>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</si>
  <si>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</si>
  <si>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</si>
  <si>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</si>
  <si>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</si>
  <si>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</si>
  <si>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</si>
  <si>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</si>
  <si>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</si>
  <si>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</si>
  <si>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</si>
  <si>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</si>
  <si>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</si>
  <si>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</si>
  <si>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</si>
  <si>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</si>
  <si>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</si>
  <si>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</si>
  <si>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</si>
  <si>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</si>
  <si>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</si>
  <si>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</si>
  <si>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</si>
  <si>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</si>
  <si>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</si>
  <si>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</si>
  <si>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</si>
  <si>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</si>
  <si>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</si>
  <si>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</si>
  <si>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</si>
  <si>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</si>
  <si>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</si>
  <si>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</si>
  <si>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</si>
  <si>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</si>
  <si>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</si>
  <si>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</si>
  <si>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</si>
  <si>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</si>
  <si>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</si>
  <si>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</si>
  <si>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</si>
  <si>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</si>
  <si>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</si>
  <si>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</si>
  <si>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</si>
  <si>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</si>
  <si>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</si>
  <si>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</si>
  <si>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</si>
  <si>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</si>
  <si>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</si>
  <si>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</si>
  <si>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</si>
  <si>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</si>
  <si>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</si>
  <si>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</si>
  <si>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</si>
  <si>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</si>
  <si>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</si>
  <si>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</si>
  <si>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</si>
  <si>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</si>
  <si>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</si>
  <si>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</si>
  <si>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</si>
  <si>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</si>
  <si>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</si>
  <si>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</si>
  <si>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</si>
  <si>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</si>
  <si>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</si>
  <si>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</si>
  <si>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</si>
  <si>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</si>
  <si>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</si>
  <si>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</si>
  <si>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</si>
  <si>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</si>
  <si>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</si>
  <si>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</si>
  <si>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</si>
  <si>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</si>
  <si>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</si>
  <si>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</si>
  <si>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</si>
  <si>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</si>
  <si>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</si>
  <si>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</si>
  <si>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</si>
  <si>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</si>
  <si>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</si>
  <si>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</si>
  <si>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</si>
  <si>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</si>
  <si>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</si>
  <si>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</si>
  <si>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</si>
  <si>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</si>
  <si>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</si>
  <si>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</si>
  <si>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</si>
  <si>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</si>
  <si>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</si>
  <si>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</si>
  <si>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</si>
  <si>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</si>
  <si>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</si>
  <si>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</si>
  <si>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</si>
  <si>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</si>
  <si>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</si>
  <si>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</si>
  <si>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</si>
  <si>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</si>
  <si>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</si>
  <si>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</si>
  <si>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</si>
  <si>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</si>
  <si>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</si>
  <si>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</si>
  <si>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</si>
  <si>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</si>
  <si>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</si>
  <si>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</si>
  <si>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</si>
  <si>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</si>
  <si>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</si>
  <si>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</si>
  <si>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</si>
  <si>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</si>
  <si>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</si>
  <si>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</si>
  <si>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</si>
  <si>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</si>
  <si>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</si>
  <si>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</si>
  <si>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</si>
  <si>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</si>
  <si>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</si>
  <si>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</si>
  <si>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</si>
  <si>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</si>
  <si>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</si>
  <si>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</si>
  <si>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</si>
  <si>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</si>
  <si>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</si>
  <si>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</si>
  <si>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</si>
  <si>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</si>
  <si>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</si>
  <si>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</si>
  <si>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</si>
  <si>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</si>
  <si>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</si>
  <si>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</si>
  <si>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</si>
  <si>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</si>
  <si>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</si>
  <si>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</si>
  <si>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</si>
  <si>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</si>
  <si>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</si>
  <si>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</si>
  <si>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</si>
  <si>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</si>
  <si>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</si>
  <si>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</si>
  <si>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</si>
  <si>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</si>
  <si>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</si>
  <si>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</si>
  <si>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</si>
  <si>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</si>
  <si>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</si>
  <si>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</si>
  <si>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</si>
  <si>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</si>
  <si>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</si>
  <si>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</si>
  <si>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</si>
  <si>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</si>
  <si>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</si>
  <si>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</si>
  <si>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</si>
  <si>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</si>
  <si>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</si>
  <si>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</si>
  <si>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</si>
  <si>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</si>
  <si>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</si>
  <si>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</si>
  <si>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</si>
  <si>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</si>
  <si>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</si>
  <si>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</si>
  <si>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</si>
  <si>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</si>
  <si>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</si>
  <si>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</si>
  <si>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</si>
  <si>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</si>
  <si>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</si>
  <si>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</si>
  <si>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</si>
  <si>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</si>
  <si>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</si>
  <si>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</si>
  <si>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</si>
  <si>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</si>
  <si>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</si>
  <si>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</si>
  <si>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</si>
  <si>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</si>
  <si>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</si>
  <si>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</si>
  <si>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</si>
  <si>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</si>
  <si>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</si>
  <si>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</si>
  <si>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</si>
  <si>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</si>
  <si>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</si>
  <si>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</si>
  <si>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</si>
  <si>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</si>
  <si>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</si>
  <si>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</si>
  <si>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</si>
  <si>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</si>
  <si>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</si>
  <si>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</si>
  <si>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</si>
  <si>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</si>
  <si>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</si>
  <si>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</si>
  <si>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</si>
  <si>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</si>
  <si>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</si>
  <si>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</si>
  <si>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</si>
  <si>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</si>
  <si>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</si>
  <si>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</si>
  <si>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</si>
  <si>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</si>
  <si>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</si>
  <si>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</si>
  <si>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</si>
  <si>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</si>
  <si>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</si>
  <si>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</si>
  <si>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</si>
  <si>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</si>
  <si>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</si>
  <si>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</si>
  <si>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</si>
  <si>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</si>
  <si>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</si>
  <si>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</si>
  <si>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</si>
  <si>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</si>
  <si>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</si>
  <si>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</si>
  <si>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</si>
  <si>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</si>
  <si>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</si>
  <si>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</si>
  <si>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</si>
  <si>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</si>
  <si>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</si>
  <si>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</si>
  <si>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</si>
  <si>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</si>
  <si>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</si>
  <si>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</si>
  <si>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</si>
  <si>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</si>
  <si>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</si>
  <si>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</si>
  <si>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</si>
  <si>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</si>
  <si>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</si>
  <si>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</si>
  <si>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</si>
  <si>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</si>
  <si>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</si>
  <si>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</si>
  <si>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</si>
  <si>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</si>
  <si>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</si>
  <si>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</si>
  <si>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</si>
  <si>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</si>
  <si>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</si>
  <si>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</si>
  <si>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</si>
  <si>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</si>
  <si>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</si>
  <si>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</si>
  <si>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</si>
  <si>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</si>
  <si>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</si>
  <si>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</si>
  <si>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</si>
  <si>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</si>
  <si>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</si>
  <si>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</si>
  <si>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</si>
  <si>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</si>
  <si>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</si>
  <si>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</si>
  <si>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</si>
  <si>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</si>
  <si>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</si>
  <si>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</si>
  <si>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</si>
  <si>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</si>
  <si>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</si>
  <si>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</si>
  <si>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</si>
  <si>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</si>
  <si>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</si>
  <si>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</si>
  <si>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</si>
  <si>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</si>
  <si>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</si>
  <si>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</si>
  <si>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</si>
  <si>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</si>
  <si>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</si>
  <si>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</si>
  <si>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</si>
  <si>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</si>
  <si>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</si>
  <si>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</si>
  <si>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</si>
  <si>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</si>
  <si>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</si>
  <si>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</si>
  <si>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</si>
  <si>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</si>
  <si>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</si>
  <si>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</si>
  <si>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</si>
  <si>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</si>
  <si>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</si>
  <si>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</si>
  <si>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</si>
  <si>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</si>
  <si>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</si>
  <si>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</si>
  <si>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</si>
  <si>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</si>
  <si>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</si>
  <si>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</si>
  <si>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</si>
  <si>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</si>
  <si>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</si>
  <si>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</si>
  <si>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</si>
  <si>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</si>
  <si>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</si>
  <si>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</si>
  <si>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</si>
  <si>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</si>
  <si>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</si>
  <si>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</si>
  <si>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</si>
  <si>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</si>
  <si>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</si>
  <si>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</si>
  <si>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</si>
  <si>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</si>
  <si>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</si>
  <si>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</si>
  <si>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</si>
  <si>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</si>
  <si>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</si>
  <si>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</si>
  <si>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</si>
  <si>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</si>
  <si>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</si>
  <si>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</si>
  <si>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</si>
  <si>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</si>
  <si>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</si>
  <si>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</si>
  <si>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</si>
  <si>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</si>
  <si>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</si>
  <si>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</si>
  <si>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</si>
  <si>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</si>
  <si>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</si>
  <si>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</si>
  <si>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</si>
  <si>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</si>
  <si>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</si>
  <si>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</si>
  <si>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</si>
  <si>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</si>
  <si>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</si>
  <si>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</si>
  <si>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</si>
  <si>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</si>
  <si>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</si>
  <si>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</si>
  <si>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</si>
  <si>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</si>
  <si>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</si>
  <si>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</si>
  <si>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</si>
  <si>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</si>
  <si>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</si>
  <si>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</si>
  <si>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</si>
  <si>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</si>
  <si>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</si>
  <si>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</si>
  <si>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</si>
  <si>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</si>
  <si>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</si>
  <si>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</si>
  <si>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</si>
  <si>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</si>
  <si>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</si>
  <si>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</si>
  <si>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</si>
  <si>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</si>
  <si>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</si>
  <si>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</si>
  <si>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</si>
  <si>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</si>
  <si>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</si>
  <si>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</si>
  <si>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</si>
  <si>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</si>
  <si>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</si>
  <si>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</si>
  <si>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</si>
  <si>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</si>
  <si>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</si>
  <si>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</si>
  <si>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</si>
  <si>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</si>
  <si>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</si>
  <si>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</si>
  <si>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</si>
  <si>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</si>
  <si>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</si>
  <si>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</si>
  <si>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</si>
  <si>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</si>
  <si>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</si>
  <si>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</si>
  <si>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</si>
  <si>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</si>
  <si>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</si>
  <si>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</si>
  <si>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</si>
  <si>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</si>
  <si>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</si>
  <si>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</si>
  <si>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</si>
  <si>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</si>
  <si>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</si>
  <si>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</si>
  <si>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</si>
  <si>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</si>
  <si>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</si>
  <si>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</si>
  <si>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</si>
  <si>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</si>
  <si>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</si>
  <si>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</si>
  <si>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</si>
  <si>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</si>
  <si>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</si>
  <si>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</si>
  <si>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</si>
  <si>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</si>
  <si>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</si>
  <si>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</si>
  <si>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</si>
  <si>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</si>
  <si>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</si>
  <si>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</si>
  <si>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</si>
  <si>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</si>
  <si>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</si>
  <si>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</si>
  <si>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</si>
  <si>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</si>
  <si>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</si>
  <si>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</si>
  <si>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</si>
  <si>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</si>
  <si>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</si>
  <si>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</si>
  <si>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</si>
  <si>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</si>
  <si>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</si>
  <si>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</si>
  <si>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</si>
  <si>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</si>
  <si>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</si>
  <si>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</si>
  <si>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</si>
  <si>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</si>
  <si>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</si>
  <si>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</si>
  <si>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</si>
  <si>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</si>
  <si>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</si>
  <si>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</si>
  <si>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</si>
  <si>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</si>
  <si>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</si>
  <si>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</si>
  <si>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</si>
  <si>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</si>
  <si>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</si>
  <si>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</si>
  <si>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</si>
  <si>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</si>
  <si>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</si>
  <si>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</si>
  <si>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</si>
  <si>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</si>
  <si>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</si>
  <si>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</si>
  <si>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</si>
  <si>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</si>
  <si>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</si>
  <si>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</si>
  <si>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</si>
  <si>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</si>
  <si>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</si>
  <si>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</si>
  <si>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</si>
  <si>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</si>
  <si>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</si>
  <si>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</si>
  <si>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</si>
  <si>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</si>
  <si>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</si>
  <si>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</si>
  <si>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</si>
  <si>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</si>
  <si>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</si>
  <si>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</si>
  <si>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</si>
  <si>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</si>
  <si>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</si>
  <si>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</si>
  <si>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</si>
  <si>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</si>
  <si>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</si>
  <si>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</si>
  <si>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</si>
  <si>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</si>
  <si>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</si>
  <si>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</si>
  <si>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</si>
  <si>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</si>
  <si>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</si>
  <si>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</si>
  <si>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</si>
  <si>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</si>
  <si>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</si>
  <si>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</si>
  <si>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</si>
  <si>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</si>
  <si>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</si>
  <si>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</si>
  <si>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</si>
  <si>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</si>
  <si>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</si>
  <si>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</si>
  <si>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</si>
  <si>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</si>
  <si>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</si>
  <si>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</si>
  <si>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</si>
  <si>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</si>
  <si>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</si>
  <si>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</si>
  <si>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</si>
  <si>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</si>
  <si>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</si>
  <si>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</si>
  <si>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</si>
  <si>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</si>
  <si>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</si>
  <si>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</si>
  <si>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</si>
  <si>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</si>
  <si>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</si>
  <si>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</si>
  <si>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</si>
  <si>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</si>
  <si>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</si>
  <si>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</si>
  <si>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</si>
  <si>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</si>
  <si>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</si>
  <si>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</si>
  <si>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</si>
  <si>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</si>
  <si>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</si>
  <si>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</si>
  <si>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</si>
  <si>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</si>
  <si>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</si>
  <si>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</si>
  <si>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</si>
  <si>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</si>
  <si>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</si>
  <si>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</si>
  <si>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</si>
  <si>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</si>
  <si>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</si>
  <si>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</si>
  <si>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</si>
  <si>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</si>
  <si>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</si>
  <si>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</si>
  <si>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</si>
  <si>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</si>
  <si>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</si>
  <si>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</si>
  <si>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</si>
  <si>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</si>
  <si>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</si>
  <si>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</si>
  <si>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</si>
  <si>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</si>
  <si>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</si>
  <si>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</si>
  <si>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</si>
  <si>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</si>
  <si>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</si>
  <si>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</si>
  <si>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</si>
  <si>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</si>
  <si>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</si>
  <si>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</si>
  <si>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</si>
  <si>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</si>
  <si>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</si>
  <si>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</si>
  <si>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</si>
  <si>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</si>
  <si>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</si>
  <si>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</si>
  <si>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</si>
  <si>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</si>
  <si>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</si>
  <si>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</si>
  <si>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</si>
  <si>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</si>
  <si>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</si>
  <si>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</si>
  <si>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</si>
  <si>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</si>
  <si>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</si>
  <si>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</si>
  <si>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</si>
  <si>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</si>
  <si>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</si>
  <si>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</si>
  <si>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</si>
  <si>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</si>
  <si>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</si>
  <si>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</si>
  <si>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</si>
  <si>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</si>
  <si>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</si>
  <si>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</si>
  <si>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</si>
  <si>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</si>
  <si>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</si>
  <si>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</si>
  <si>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</si>
  <si>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</si>
  <si>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</si>
  <si>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</si>
  <si>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</si>
  <si>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</si>
  <si>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</si>
  <si>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</si>
  <si>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</si>
  <si>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</si>
  <si>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</si>
  <si>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</si>
  <si>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</si>
  <si>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</si>
  <si>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</si>
  <si>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</si>
  <si>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</si>
  <si>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</si>
  <si>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</si>
  <si>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</si>
  <si>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</si>
  <si>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</si>
  <si>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</si>
  <si>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</si>
  <si>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</si>
  <si>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</si>
  <si>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</si>
  <si>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</si>
  <si>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</si>
  <si>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</si>
  <si>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</si>
  <si>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</si>
  <si>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</si>
  <si>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</si>
  <si>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</si>
  <si>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</si>
  <si>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</si>
  <si>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</si>
  <si>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</si>
  <si>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</si>
  <si>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</si>
  <si>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</si>
  <si>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</si>
  <si>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</si>
  <si>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</si>
  <si>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</si>
  <si>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</si>
  <si>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</si>
  <si>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</si>
  <si>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</si>
  <si>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</si>
  <si>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</si>
  <si>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</si>
  <si>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</si>
  <si>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</si>
  <si>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</si>
  <si>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</si>
  <si>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</si>
  <si>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</si>
  <si>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</si>
  <si>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</si>
  <si>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</si>
  <si>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</si>
  <si>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</si>
  <si>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</si>
  <si>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</si>
  <si>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</si>
  <si>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</si>
  <si>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</si>
  <si>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</si>
  <si>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</si>
  <si>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</si>
  <si>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</si>
  <si>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</si>
  <si>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</si>
  <si>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</si>
  <si>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</si>
  <si>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</si>
  <si>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</si>
  <si>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</si>
  <si>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</si>
  <si>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</si>
  <si>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</si>
  <si>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</si>
  <si>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</si>
  <si>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</si>
  <si>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</si>
  <si>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</si>
  <si>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</si>
  <si>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</si>
  <si>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</si>
  <si>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</si>
  <si>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</si>
  <si>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</si>
  <si>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</si>
  <si>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</si>
  <si>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</si>
  <si>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</si>
  <si>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</si>
  <si>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</si>
  <si>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</si>
  <si>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</si>
  <si>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</si>
  <si>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</si>
  <si>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</si>
  <si>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</si>
  <si>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</si>
  <si>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</si>
  <si>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</si>
  <si>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</si>
  <si>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</si>
  <si>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</si>
  <si>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</si>
  <si>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</si>
  <si>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</si>
  <si>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</si>
  <si>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</si>
  <si>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</si>
  <si>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</si>
  <si>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</si>
  <si>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</si>
  <si>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</si>
  <si>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</si>
  <si>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</si>
  <si>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</si>
  <si>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</si>
  <si>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</si>
  <si>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</si>
  <si>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</si>
  <si>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</si>
  <si>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</si>
  <si>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</si>
  <si>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</si>
  <si>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</si>
  <si>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</si>
  <si>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</si>
  <si>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</si>
  <si>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</si>
  <si>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</si>
  <si>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</si>
  <si>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</si>
  <si>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</si>
  <si>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</si>
  <si>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</si>
  <si>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</si>
  <si>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</si>
  <si>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</si>
  <si>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</si>
  <si>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</si>
  <si>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</si>
  <si>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</si>
  <si>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</si>
  <si>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</si>
  <si>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</si>
  <si>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</si>
  <si>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</si>
  <si>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</si>
  <si>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</si>
  <si>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</si>
  <si>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</si>
  <si>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</si>
  <si>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</si>
  <si>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</si>
  <si>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</si>
  <si>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</si>
  <si>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</si>
  <si>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</si>
  <si>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</si>
  <si>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</si>
  <si>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</si>
  <si>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</si>
  <si>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</si>
  <si>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</si>
  <si>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</si>
  <si>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</si>
  <si>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</si>
  <si>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</si>
  <si>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</si>
  <si>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</si>
  <si>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</si>
  <si>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</si>
  <si>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</si>
  <si>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</si>
  <si>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</si>
  <si>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</si>
  <si>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</si>
  <si>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</si>
  <si>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</si>
  <si>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</si>
  <si>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</si>
  <si>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</si>
  <si>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</si>
  <si>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</si>
  <si>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</si>
  <si>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</si>
  <si>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</si>
  <si>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</si>
  <si>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</si>
  <si>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</si>
  <si>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</si>
  <si>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</si>
  <si>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</si>
  <si>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</si>
  <si>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</si>
  <si>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</si>
  <si>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</si>
  <si>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</si>
  <si>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</si>
  <si>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</si>
  <si>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</si>
  <si>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</si>
  <si>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</si>
  <si>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</si>
  <si>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</si>
  <si>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</si>
  <si>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</si>
  <si>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</si>
  <si>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</si>
  <si>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</si>
  <si>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</si>
  <si>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</si>
  <si>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</si>
  <si>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</si>
  <si>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</si>
  <si>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</si>
  <si>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</si>
  <si>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</si>
  <si>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</si>
  <si>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</si>
  <si>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</si>
  <si>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</si>
  <si>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</si>
  <si>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</si>
  <si>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</si>
  <si>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</si>
  <si>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</si>
  <si>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</si>
  <si>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</si>
  <si>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</si>
  <si>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</si>
  <si>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</si>
  <si>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</si>
  <si>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</si>
  <si>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</si>
  <si>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</si>
  <si>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</si>
  <si>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</si>
  <si>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</si>
  <si>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</si>
  <si>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</si>
  <si>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</si>
  <si>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</si>
  <si>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</si>
  <si>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</si>
  <si>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</si>
  <si>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</si>
  <si>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</si>
  <si>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</si>
  <si>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</si>
  <si>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</si>
  <si>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</si>
  <si>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</si>
  <si>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</si>
  <si>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</si>
  <si>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</si>
  <si>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</si>
  <si>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</si>
  <si>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</si>
  <si>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</si>
  <si>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</si>
  <si>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</si>
  <si>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</si>
  <si>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</si>
  <si>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</si>
  <si>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</si>
  <si>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</si>
  <si>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</si>
  <si>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</si>
  <si>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</si>
  <si>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</si>
  <si>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</si>
  <si>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</si>
  <si>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</si>
  <si>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</si>
  <si>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</si>
  <si>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</si>
  <si>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</si>
  <si>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</si>
  <si>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</si>
  <si>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</si>
  <si>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</si>
  <si>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</si>
  <si>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</si>
  <si>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</si>
  <si>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</si>
  <si>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</si>
  <si>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</si>
  <si>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</si>
  <si>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</si>
  <si>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</si>
  <si>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</si>
  <si>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</si>
  <si>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</si>
  <si>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</si>
  <si>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</si>
  <si>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</si>
  <si>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</si>
  <si>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</si>
  <si>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</si>
  <si>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</si>
  <si>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</si>
  <si>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</si>
  <si>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</si>
  <si>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</si>
  <si>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</si>
  <si>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</si>
  <si>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</si>
  <si>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</si>
  <si>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</si>
  <si>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</si>
  <si>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</si>
  <si>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</si>
  <si>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</si>
  <si>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</si>
  <si>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</si>
  <si>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</si>
  <si>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</si>
  <si>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</si>
  <si>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</si>
  <si>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</si>
  <si>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</si>
  <si>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</si>
  <si>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</si>
  <si>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</si>
  <si>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</si>
  <si>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</si>
  <si>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</si>
  <si>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</si>
  <si>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</si>
  <si>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</si>
  <si>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</si>
  <si>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</si>
  <si>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</si>
  <si>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</si>
  <si>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</si>
  <si>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</si>
  <si>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</si>
  <si>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</si>
  <si>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</si>
  <si>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</si>
  <si>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</si>
  <si>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</si>
  <si>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</si>
  <si>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</si>
  <si>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</si>
  <si>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</si>
  <si>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</si>
  <si>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</si>
  <si>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</si>
  <si>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</si>
  <si>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</si>
  <si>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</si>
  <si>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</si>
  <si>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</si>
  <si>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</si>
  <si>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</si>
  <si>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</si>
  <si>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</si>
  <si>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</si>
  <si>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</si>
  <si>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</si>
  <si>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</si>
  <si>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</si>
  <si>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</si>
  <si>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</si>
  <si>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</si>
  <si>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</si>
  <si>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</si>
  <si>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</si>
  <si>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</si>
  <si>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</si>
  <si>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</si>
  <si>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</si>
  <si>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</si>
  <si>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</si>
  <si>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</si>
  <si>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</si>
  <si>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</si>
  <si>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</si>
  <si>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</si>
  <si>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</si>
  <si>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</si>
  <si>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</si>
  <si>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</si>
  <si>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</si>
  <si>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</si>
  <si>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</si>
  <si>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</si>
  <si>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</si>
  <si>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</si>
  <si>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</si>
  <si>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</si>
  <si>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</si>
  <si>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</si>
  <si>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</si>
  <si>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</si>
  <si>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</si>
  <si>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</si>
  <si>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</si>
  <si>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</si>
  <si>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</si>
  <si>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</si>
  <si>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</si>
  <si>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</si>
  <si>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</si>
  <si>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</si>
  <si>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</si>
  <si>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</si>
  <si>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</si>
  <si>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</si>
  <si>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</si>
  <si>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</si>
  <si>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</si>
  <si>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</si>
  <si>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</si>
  <si>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</si>
  <si>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</si>
  <si>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</si>
  <si>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</si>
  <si>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</si>
  <si>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</si>
  <si>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</si>
  <si>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</si>
  <si>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</si>
  <si>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</si>
  <si>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</si>
  <si>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</si>
  <si>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</si>
  <si>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</si>
  <si>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</si>
  <si>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</si>
  <si>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</si>
  <si>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</si>
  <si>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</si>
  <si>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</si>
  <si>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</si>
  <si>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</si>
  <si>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</si>
  <si>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</si>
  <si>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</si>
  <si>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</si>
  <si>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</si>
  <si>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</si>
  <si>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</si>
  <si>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</si>
  <si>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</si>
  <si>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</si>
  <si>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</si>
  <si>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</si>
  <si>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</si>
  <si>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</si>
  <si>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</si>
  <si>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</si>
  <si>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</si>
  <si>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</si>
  <si>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</si>
  <si>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</si>
  <si>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</si>
  <si>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</si>
  <si>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</si>
  <si>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</si>
  <si>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</si>
  <si>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</si>
  <si>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</si>
  <si>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</si>
  <si>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</si>
  <si>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</si>
  <si>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</si>
  <si>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</si>
  <si>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</si>
  <si>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</si>
  <si>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</si>
  <si>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</si>
  <si>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</si>
  <si>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</si>
  <si>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</si>
  <si>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</si>
  <si>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</si>
  <si>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</si>
  <si>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</si>
  <si>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</si>
  <si>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</si>
  <si>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</si>
  <si>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</si>
  <si>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</si>
  <si>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</si>
  <si>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</si>
  <si>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</si>
  <si>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</si>
  <si>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</si>
  <si>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</si>
  <si>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</si>
  <si>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</si>
  <si>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</si>
  <si>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</si>
  <si>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</si>
  <si>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</si>
  <si>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</si>
  <si>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</si>
  <si>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</si>
  <si>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</si>
  <si>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</si>
  <si>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</si>
  <si>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</si>
  <si>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</si>
  <si>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</si>
  <si>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</si>
  <si>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</si>
  <si>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</si>
  <si>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</si>
  <si>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</si>
  <si>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</si>
  <si>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</si>
  <si>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</si>
  <si>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</si>
  <si>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</si>
  <si>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</si>
  <si>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</si>
  <si>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</si>
  <si>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</si>
  <si>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</si>
  <si>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</si>
  <si>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</si>
  <si>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</si>
  <si>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</si>
  <si>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</si>
  <si>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</si>
  <si>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</si>
  <si>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</si>
  <si>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</si>
  <si>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</si>
  <si>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</si>
  <si>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</si>
  <si>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</si>
  <si>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</si>
  <si>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</si>
  <si>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</si>
  <si>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</si>
  <si>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</si>
  <si>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</si>
  <si>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</si>
  <si>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</si>
  <si>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</si>
  <si>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</si>
  <si>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</si>
  <si>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</si>
  <si>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</si>
  <si>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</si>
  <si>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</si>
  <si>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</si>
  <si>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</si>
  <si>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</si>
  <si>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</si>
  <si>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</si>
  <si>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</si>
  <si>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</si>
  <si>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</si>
  <si>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</si>
  <si>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</si>
  <si>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</si>
  <si>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</si>
  <si>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</si>
  <si>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</si>
  <si>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</si>
  <si>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</si>
  <si>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</si>
  <si>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</si>
  <si>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</si>
  <si>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</si>
  <si>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</si>
  <si>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</si>
  <si>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</si>
  <si>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</si>
  <si>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</si>
  <si>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</si>
  <si>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</si>
  <si>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</si>
  <si>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</si>
  <si>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</si>
  <si>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</si>
  <si>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</si>
  <si>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</si>
  <si>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</si>
  <si>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</si>
  <si>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</si>
  <si>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</si>
  <si>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</si>
  <si>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</si>
  <si>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</si>
  <si>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</si>
  <si>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</si>
  <si>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</si>
  <si>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</si>
  <si>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</si>
  <si>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</si>
  <si>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</si>
  <si>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</si>
  <si>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</si>
  <si>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</si>
  <si>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</si>
  <si>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</si>
  <si>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</si>
  <si>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</si>
  <si>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</si>
  <si>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</si>
  <si>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</si>
  <si>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</si>
  <si>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</si>
  <si>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</si>
  <si>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</si>
  <si>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</si>
  <si>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</si>
  <si>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</si>
  <si>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</si>
  <si>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</si>
  <si>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</si>
  <si>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</si>
  <si>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</si>
  <si>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</si>
  <si>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</si>
  <si>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</si>
  <si>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</si>
  <si>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</si>
  <si>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</si>
  <si>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</si>
  <si>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</si>
  <si>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</si>
  <si>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</si>
  <si>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</si>
  <si>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</si>
  <si>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</si>
  <si>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</si>
  <si>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</si>
  <si>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</si>
  <si>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</si>
  <si>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</si>
  <si>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</si>
  <si>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</si>
  <si>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</si>
  <si>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</si>
  <si>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</si>
  <si>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</si>
  <si>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</si>
  <si>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</si>
  <si>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</si>
  <si>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</si>
  <si>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</si>
  <si>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</si>
  <si>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</si>
  <si>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</si>
  <si>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</si>
  <si>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</si>
  <si>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</si>
  <si>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</si>
  <si>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</si>
  <si>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</si>
  <si>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</si>
  <si>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</si>
  <si>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</si>
  <si>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</si>
  <si>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</si>
  <si>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</si>
  <si>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</si>
  <si>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</si>
  <si>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</si>
  <si>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</si>
  <si>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</si>
  <si>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</si>
  <si>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</si>
  <si>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</si>
  <si>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</si>
  <si>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</si>
  <si>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</si>
  <si>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</si>
  <si>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</si>
  <si>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</si>
  <si>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</si>
  <si>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</si>
  <si>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</si>
  <si>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</si>
  <si>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</si>
  <si>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</si>
  <si>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</si>
  <si>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</si>
  <si>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</si>
  <si>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</si>
  <si>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</si>
  <si>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</si>
  <si>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</si>
  <si>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</si>
  <si>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</si>
  <si>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</si>
  <si>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</si>
  <si>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</si>
  <si>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</si>
  <si>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</si>
  <si>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</si>
  <si>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</si>
  <si>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</si>
  <si>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</si>
  <si>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</si>
  <si>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</si>
  <si>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</si>
  <si>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</si>
  <si>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</si>
  <si>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</si>
  <si>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</si>
  <si>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</si>
  <si>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</si>
  <si>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</si>
  <si>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</si>
  <si>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</si>
  <si>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</si>
  <si>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</si>
  <si>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</si>
  <si>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</si>
  <si>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</si>
  <si>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</si>
  <si>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</si>
  <si>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</si>
  <si>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</si>
  <si>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</si>
  <si>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</si>
  <si>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</si>
  <si>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</si>
  <si>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</si>
  <si>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</si>
  <si>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</si>
  <si>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</si>
  <si>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</si>
  <si>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</si>
  <si>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</si>
  <si>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</si>
  <si>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</si>
  <si>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</si>
  <si>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</si>
  <si>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</si>
  <si>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</si>
  <si>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</si>
  <si>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</si>
  <si>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</si>
  <si>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</si>
  <si>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</si>
  <si>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</si>
  <si>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</si>
  <si>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</si>
  <si>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</si>
  <si>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</si>
  <si>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</si>
  <si>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</si>
  <si>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</si>
  <si>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</si>
  <si>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</si>
  <si>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</si>
  <si>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</si>
  <si>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</si>
  <si>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</si>
  <si>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</si>
  <si>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</si>
  <si>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</si>
  <si>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</si>
  <si>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</si>
  <si>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</si>
  <si>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</si>
  <si>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</si>
  <si>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</si>
  <si>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</si>
  <si>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</si>
  <si>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</si>
  <si>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</si>
  <si>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</si>
  <si>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</si>
  <si>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</si>
  <si>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</si>
  <si>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</si>
  <si>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</si>
  <si>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</si>
  <si>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</si>
  <si>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</si>
  <si>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</si>
  <si>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</si>
  <si>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</si>
  <si>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</si>
  <si>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</si>
  <si>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</si>
  <si>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</si>
  <si>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</si>
  <si>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</si>
  <si>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</si>
  <si>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</si>
  <si>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</si>
  <si>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</si>
  <si>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</si>
  <si>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</si>
  <si>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</si>
  <si>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</si>
  <si>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</si>
  <si>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</si>
  <si>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</si>
  <si>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</si>
  <si>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</si>
  <si>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</si>
  <si>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</si>
  <si>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</si>
  <si>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</si>
  <si>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</si>
  <si>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</si>
  <si>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</si>
  <si>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</si>
  <si>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</si>
  <si>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</si>
  <si>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</si>
  <si>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</si>
  <si>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</si>
  <si>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</si>
  <si>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</si>
  <si>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</si>
  <si>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</si>
  <si>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</si>
  <si>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</si>
  <si>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</si>
  <si>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</si>
  <si>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</si>
  <si>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</si>
  <si>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</si>
  <si>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</si>
  <si>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</si>
  <si>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</si>
  <si>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</si>
  <si>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</si>
  <si>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</si>
  <si>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</si>
  <si>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</si>
  <si>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</si>
  <si>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</si>
  <si>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</si>
  <si>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</si>
  <si>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</si>
  <si>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</si>
  <si>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</si>
  <si>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</si>
  <si>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</si>
  <si>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</si>
  <si>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</si>
  <si>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</si>
  <si>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</si>
  <si>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</si>
  <si>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</si>
  <si>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</si>
  <si>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</si>
  <si>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</si>
  <si>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</si>
  <si>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</si>
  <si>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</si>
  <si>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</si>
  <si>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</si>
  <si>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</si>
  <si>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</si>
  <si>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</si>
  <si>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</si>
  <si>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</si>
  <si>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</si>
  <si>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</si>
  <si>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</si>
  <si>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</si>
  <si>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</si>
  <si>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</si>
  <si>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</si>
  <si>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</si>
  <si>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</si>
  <si>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</si>
  <si>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</si>
  <si>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</si>
  <si>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</si>
  <si>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</si>
  <si>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</si>
  <si>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</si>
  <si>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</si>
  <si>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</si>
  <si>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</si>
  <si>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</si>
  <si>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</si>
  <si>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</si>
  <si>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</si>
  <si>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</si>
  <si>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</si>
  <si>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</si>
  <si>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</si>
  <si>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</si>
  <si>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</si>
  <si>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</si>
  <si>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</si>
  <si>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</si>
  <si>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</si>
  <si>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</si>
  <si>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</si>
  <si>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</si>
  <si>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</si>
  <si>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</si>
  <si>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</si>
  <si>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</si>
  <si>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</si>
  <si>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</si>
  <si>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</si>
  <si>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</si>
  <si>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</si>
  <si>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</si>
  <si>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</si>
  <si>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</si>
  <si>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</si>
  <si>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</si>
  <si>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</si>
  <si>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</si>
  <si>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</si>
  <si>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</si>
  <si>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</si>
  <si>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</si>
  <si>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</si>
  <si>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</si>
  <si>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</si>
  <si>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</si>
  <si>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</si>
  <si>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</si>
  <si>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</si>
  <si>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</si>
  <si>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</si>
  <si>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</si>
  <si>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</si>
  <si>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</si>
  <si>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</si>
  <si>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</si>
  <si>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</si>
  <si>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</si>
  <si>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</si>
  <si>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</si>
  <si>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</si>
  <si>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</si>
  <si>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</si>
  <si>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</si>
  <si>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</si>
  <si>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</si>
  <si>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</si>
  <si>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</si>
  <si>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</si>
  <si>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</si>
  <si>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</si>
  <si>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</si>
  <si>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</si>
  <si>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</si>
  <si>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</si>
  <si>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</si>
  <si>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</si>
  <si>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</si>
  <si>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</si>
  <si>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</si>
  <si>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</si>
  <si>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</si>
  <si>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</si>
  <si>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</si>
  <si>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</si>
  <si>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</si>
  <si>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</si>
  <si>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</si>
  <si>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</si>
  <si>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</si>
  <si>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</si>
  <si>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</si>
  <si>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</si>
  <si>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</si>
  <si>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</si>
  <si>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</si>
  <si>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</si>
  <si>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</si>
  <si>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</si>
  <si>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</si>
  <si>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</si>
  <si>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</si>
  <si>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</si>
  <si>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</si>
  <si>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</si>
  <si>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</si>
  <si>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</si>
  <si>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</si>
  <si>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</si>
  <si>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</si>
  <si>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</si>
  <si>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</si>
  <si>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</si>
  <si>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</si>
  <si>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</si>
  <si>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</si>
  <si>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</si>
  <si>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</si>
  <si>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</si>
  <si>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</si>
  <si>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</si>
  <si>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</si>
  <si>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</si>
  <si>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</si>
  <si>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</si>
  <si>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</si>
  <si>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</si>
  <si>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</si>
  <si>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</si>
  <si>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</si>
  <si>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</si>
  <si>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</si>
  <si>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</si>
  <si>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</si>
  <si>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</si>
  <si>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</si>
  <si>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</si>
  <si>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</si>
  <si>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</si>
  <si>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</si>
  <si>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</si>
  <si>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</si>
  <si>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</si>
  <si>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</si>
  <si>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</si>
  <si>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</si>
  <si>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</si>
  <si>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</si>
  <si>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</si>
  <si>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</si>
  <si>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</si>
  <si>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</si>
  <si>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</si>
  <si>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</si>
  <si>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</si>
  <si>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</si>
  <si>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</si>
  <si>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</si>
  <si>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</si>
  <si>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</si>
  <si>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</si>
  <si>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</si>
  <si>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</si>
  <si>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</si>
  <si>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</si>
  <si>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</si>
  <si>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</si>
  <si>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</si>
  <si>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</si>
  <si>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</si>
  <si>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</si>
  <si>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</si>
  <si>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</si>
  <si>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</si>
  <si>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</si>
  <si>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</si>
  <si>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</si>
  <si>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</si>
  <si>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</si>
  <si>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</si>
  <si>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</si>
  <si>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</si>
  <si>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</si>
  <si>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</si>
  <si>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</si>
  <si>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</si>
  <si>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</si>
  <si>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</si>
  <si>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</si>
  <si>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</si>
  <si>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</si>
  <si>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</si>
  <si>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</si>
  <si>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</si>
  <si>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</si>
  <si>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</si>
  <si>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</si>
  <si>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</si>
  <si>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</si>
  <si>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</si>
  <si>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</si>
  <si>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</si>
  <si>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</si>
  <si>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</si>
  <si>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</si>
  <si>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</si>
  <si>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</si>
  <si>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</si>
  <si>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</si>
  <si>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</si>
  <si>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</si>
  <si>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</si>
  <si>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</si>
  <si>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</si>
  <si>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</si>
  <si>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</si>
  <si>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</si>
  <si>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</si>
  <si>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</si>
  <si>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</si>
  <si>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</si>
  <si>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</si>
  <si>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</si>
  <si>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</si>
  <si>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</si>
  <si>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</si>
  <si>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</si>
  <si>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</si>
  <si>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</si>
  <si>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</si>
  <si>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</si>
  <si>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</si>
  <si>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</si>
  <si>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</si>
  <si>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</si>
  <si>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</si>
  <si>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</si>
  <si>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</si>
  <si>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</si>
  <si>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</si>
  <si>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</si>
  <si>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</si>
  <si>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</si>
  <si>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</si>
  <si>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</si>
  <si>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</si>
  <si>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</si>
  <si>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</si>
  <si>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</si>
  <si>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</si>
  <si>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</si>
  <si>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</si>
  <si>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</si>
  <si>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</si>
  <si>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</si>
  <si>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</si>
  <si>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</si>
  <si>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</si>
  <si>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</si>
  <si>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</si>
  <si>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</si>
  <si>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</si>
  <si>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</si>
  <si>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</si>
  <si>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</si>
  <si>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</si>
  <si>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</si>
  <si>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</si>
  <si>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</si>
  <si>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</si>
  <si>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</si>
  <si>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</si>
  <si>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</si>
  <si>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</si>
  <si>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</si>
  <si>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</si>
  <si>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</si>
  <si>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</si>
  <si>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</si>
  <si>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</si>
  <si>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</si>
  <si>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</si>
  <si>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</si>
  <si>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</si>
  <si>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</si>
  <si>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</si>
  <si>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</si>
  <si>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</si>
  <si>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</si>
  <si>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</si>
  <si>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</si>
  <si>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</si>
  <si>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</si>
  <si>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</si>
  <si>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</si>
  <si>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</si>
  <si>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</si>
  <si>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</si>
  <si>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</si>
  <si>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</si>
  <si>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</si>
  <si>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</si>
  <si>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</si>
  <si>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</si>
  <si>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</si>
  <si>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</si>
  <si>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</si>
  <si>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</si>
  <si>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</si>
  <si>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</si>
  <si>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</si>
  <si>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</si>
  <si>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</si>
  <si>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</si>
  <si>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</si>
  <si>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</si>
  <si>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</si>
  <si>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</si>
  <si>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</si>
  <si>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</si>
  <si>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</si>
  <si>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</si>
  <si>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</si>
  <si>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</si>
  <si>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</si>
  <si>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</si>
  <si>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</si>
  <si>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</si>
  <si>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</si>
  <si>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</si>
  <si>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</si>
  <si>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</si>
  <si>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</si>
  <si>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</si>
  <si>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</si>
  <si>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</si>
  <si>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</si>
  <si>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</si>
  <si>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</si>
  <si>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</si>
  <si>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</si>
  <si>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</si>
  <si>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</si>
  <si>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</si>
  <si>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</si>
  <si>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</si>
  <si>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</si>
  <si>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</si>
  <si>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</si>
  <si>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</si>
  <si>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</si>
  <si>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</si>
  <si>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</si>
  <si>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</si>
  <si>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</si>
  <si>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</si>
  <si>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</si>
  <si>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</si>
  <si>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</si>
  <si>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</si>
  <si>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</si>
  <si>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</si>
  <si>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</si>
  <si>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</si>
  <si>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</si>
  <si>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</si>
  <si>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</si>
  <si>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</si>
  <si>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</si>
  <si>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</si>
  <si>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</si>
  <si>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</si>
  <si>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</si>
  <si>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</si>
  <si>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</si>
  <si>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</si>
  <si>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</si>
  <si>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</si>
  <si>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</si>
  <si>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</si>
  <si>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</si>
  <si>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</si>
  <si>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</si>
  <si>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</si>
  <si>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</si>
  <si>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</si>
  <si>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</si>
  <si>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</si>
  <si>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</si>
  <si>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</si>
  <si>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</si>
  <si>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</si>
  <si>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</si>
  <si>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</si>
  <si>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</si>
  <si>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</si>
  <si>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</si>
  <si>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</si>
  <si>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</si>
  <si>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</si>
  <si>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</si>
  <si>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</si>
  <si>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</si>
  <si>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</si>
  <si>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</si>
  <si>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</si>
  <si>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</si>
  <si>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</si>
  <si>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</si>
  <si>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</si>
  <si>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</si>
  <si>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</si>
  <si>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</si>
  <si>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</si>
  <si>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</si>
  <si>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</si>
  <si>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</si>
  <si>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</si>
  <si>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</si>
  <si>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</si>
  <si>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</si>
  <si>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</si>
  <si>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</si>
  <si>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</si>
  <si>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</si>
  <si>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</si>
  <si>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</si>
  <si>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</si>
  <si>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</si>
  <si>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</si>
  <si>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</si>
  <si>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</si>
  <si>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</si>
  <si>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</si>
  <si>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</si>
  <si>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</si>
  <si>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</si>
  <si>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</si>
  <si>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</si>
  <si>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</si>
  <si>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</si>
  <si>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</si>
  <si>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</si>
  <si>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</si>
  <si>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</si>
  <si>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</si>
  <si>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</si>
  <si>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</si>
  <si>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</si>
  <si>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</si>
  <si>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</si>
  <si>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</si>
  <si>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</si>
  <si>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</si>
  <si>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</si>
  <si>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</si>
  <si>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</si>
  <si>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</si>
  <si>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</si>
  <si>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</si>
  <si>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</si>
  <si>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</si>
  <si>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</si>
  <si>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</si>
  <si>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</si>
  <si>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</si>
  <si>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</si>
  <si>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</si>
  <si>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</si>
  <si>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</si>
  <si>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</si>
  <si>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</si>
  <si>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</si>
  <si>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</si>
  <si>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</si>
  <si>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</si>
  <si>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</si>
  <si>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</si>
  <si>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</si>
  <si>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</si>
  <si>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</si>
  <si>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</si>
  <si>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</si>
  <si>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</si>
  <si>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</si>
  <si>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</si>
  <si>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</si>
  <si>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</si>
  <si>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</si>
  <si>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</si>
  <si>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</si>
  <si>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</si>
  <si>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</si>
  <si>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</si>
  <si>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</si>
  <si>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</si>
  <si>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</si>
  <si>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</si>
  <si>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</si>
  <si>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</si>
  <si>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</si>
  <si>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</si>
  <si>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</si>
  <si>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</si>
  <si>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</si>
  <si>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</si>
  <si>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</si>
  <si>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</si>
  <si>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</si>
  <si>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</si>
  <si>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</si>
  <si>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</si>
  <si>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</si>
  <si>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</si>
  <si>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</si>
  <si>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</si>
  <si>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</si>
  <si>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</si>
  <si>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</si>
  <si>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</si>
  <si>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</si>
  <si>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</si>
  <si>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</si>
  <si>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</si>
  <si>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</si>
  <si>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</si>
  <si>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</si>
  <si>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</si>
  <si>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</si>
  <si>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</si>
  <si>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</si>
  <si>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</si>
  <si>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</si>
  <si>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</si>
  <si>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</si>
  <si>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</si>
  <si>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</si>
  <si>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</si>
  <si>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</si>
  <si>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</si>
  <si>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</si>
  <si>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</si>
  <si>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</si>
  <si>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</si>
  <si>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</si>
  <si>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</si>
  <si>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</si>
  <si>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</si>
  <si>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</si>
  <si>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</si>
  <si>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</si>
  <si>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</si>
  <si>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</si>
  <si>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</si>
  <si>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</si>
  <si>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</si>
  <si>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</si>
  <si>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</si>
  <si>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</si>
  <si>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</si>
  <si>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</si>
  <si>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</si>
  <si>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</si>
  <si>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</si>
  <si>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</si>
  <si>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</si>
  <si>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</si>
  <si>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</si>
  <si>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</si>
  <si>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</si>
  <si>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</si>
  <si>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</si>
  <si>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</si>
  <si>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</si>
  <si>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</si>
  <si>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</si>
  <si>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</si>
  <si>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</si>
  <si>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</si>
  <si>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</si>
  <si>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</si>
  <si>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</si>
  <si>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</si>
  <si>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</si>
  <si>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</si>
  <si>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</si>
  <si>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</si>
  <si>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</si>
  <si>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</si>
  <si>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</si>
  <si>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</si>
  <si>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</si>
  <si>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</si>
  <si>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</si>
  <si>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</si>
  <si>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</si>
  <si>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</si>
  <si>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</si>
  <si>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</si>
  <si>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</si>
  <si>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</si>
  <si>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</si>
  <si>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</si>
  <si>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</si>
  <si>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</si>
  <si>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</si>
  <si>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</si>
  <si>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</si>
  <si>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</si>
  <si>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</si>
  <si>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</si>
  <si>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</si>
  <si>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</si>
  <si>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</si>
  <si>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</si>
  <si>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</si>
  <si>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</si>
  <si>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</si>
  <si>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</si>
  <si>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</si>
  <si>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</si>
  <si>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</si>
  <si>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</si>
  <si>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</si>
  <si>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</si>
  <si>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</si>
  <si>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</si>
  <si>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</si>
  <si>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</si>
  <si>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</si>
  <si>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</si>
  <si>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</si>
  <si>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</si>
  <si>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</si>
  <si>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</si>
  <si>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</si>
  <si>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</si>
  <si>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</si>
  <si>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</si>
  <si>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</si>
  <si>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</si>
  <si>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</si>
  <si>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</si>
  <si>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</si>
  <si>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</si>
  <si>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</si>
  <si>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</si>
  <si>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</si>
  <si>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</si>
  <si>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</si>
  <si>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</si>
  <si>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</si>
  <si>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</si>
  <si>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</si>
  <si>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</si>
  <si>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</si>
  <si>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</si>
  <si>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</si>
  <si>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</si>
  <si>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</si>
  <si>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</si>
  <si>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</si>
  <si>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</si>
  <si>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</si>
  <si>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</si>
  <si>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</si>
  <si>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</si>
  <si>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</si>
  <si>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</si>
  <si>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</si>
  <si>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</si>
  <si>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</si>
  <si>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</si>
  <si>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</si>
  <si>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</si>
  <si>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</si>
  <si>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</si>
  <si>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</si>
  <si>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</si>
  <si>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</si>
  <si>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</si>
  <si>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</si>
  <si>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</si>
  <si>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</si>
  <si>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</si>
  <si>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</si>
  <si>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</si>
  <si>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</si>
  <si>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</si>
  <si>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</si>
  <si>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</si>
  <si>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</si>
  <si>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</si>
  <si>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</si>
  <si>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</si>
  <si>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</si>
  <si>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</si>
  <si>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</si>
  <si>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</si>
  <si>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</si>
  <si>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</si>
  <si>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</si>
  <si>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</si>
  <si>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</si>
  <si>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</si>
  <si>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</si>
  <si>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</si>
  <si>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</si>
  <si>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</si>
  <si>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</si>
  <si>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</si>
  <si>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</si>
  <si>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</si>
  <si>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</si>
  <si>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</si>
  <si>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</si>
  <si>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</si>
  <si>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</si>
  <si>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</si>
  <si>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</si>
  <si>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</si>
  <si>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</si>
  <si>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</si>
  <si>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</si>
  <si>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</si>
  <si>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</si>
  <si>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</si>
  <si>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</si>
  <si>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</si>
  <si>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</si>
  <si>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</si>
  <si>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</si>
  <si>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</si>
  <si>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</si>
  <si>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</si>
  <si>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</si>
  <si>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</si>
  <si>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</si>
  <si>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</si>
  <si>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</si>
  <si>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</si>
  <si>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</si>
  <si>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</si>
  <si>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</si>
  <si>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</si>
  <si>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</si>
  <si>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</si>
  <si>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</si>
  <si>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</si>
  <si>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</si>
  <si>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</si>
  <si>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</si>
  <si>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</si>
  <si>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</si>
  <si>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</si>
  <si>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</si>
  <si>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</si>
  <si>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</si>
  <si>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</si>
  <si>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</si>
  <si>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</si>
  <si>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</si>
  <si>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</si>
  <si>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</si>
  <si>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</si>
  <si>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</si>
  <si>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</si>
  <si>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</si>
  <si>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</si>
  <si>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</si>
  <si>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</si>
  <si>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</si>
  <si>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</si>
  <si>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</si>
  <si>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</si>
  <si>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</si>
  <si>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</si>
  <si>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</si>
  <si>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</si>
  <si>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</si>
  <si>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</si>
  <si>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</si>
  <si>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</si>
  <si>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</si>
  <si>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</si>
  <si>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</si>
  <si>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</si>
  <si>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</si>
  <si>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</si>
  <si>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</si>
  <si>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</si>
  <si>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</si>
  <si>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</si>
  <si>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</si>
  <si>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</si>
  <si>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</si>
  <si>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</si>
  <si>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</si>
  <si>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</si>
  <si>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</si>
  <si>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</si>
  <si>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</si>
  <si>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</si>
  <si>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</si>
  <si>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</si>
  <si>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</si>
  <si>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</si>
  <si>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</si>
  <si>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</si>
  <si>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</si>
  <si>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</si>
  <si>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</si>
  <si>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</si>
  <si>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</si>
  <si>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</si>
  <si>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</si>
  <si>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</si>
  <si>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</si>
  <si>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</si>
  <si>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</si>
  <si>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</si>
  <si>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</si>
  <si>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</si>
  <si>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</si>
  <si>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</si>
  <si>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</si>
  <si>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</si>
  <si>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</si>
  <si>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</si>
  <si>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</si>
  <si>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</si>
  <si>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</si>
  <si>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</si>
  <si>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</si>
  <si>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</si>
  <si>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</si>
  <si>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</si>
  <si>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</si>
  <si>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</si>
  <si>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</si>
  <si>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</si>
  <si>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</si>
  <si>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</si>
  <si>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</si>
  <si>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</si>
  <si>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</si>
  <si>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</si>
  <si>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</si>
  <si>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</si>
  <si>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</si>
  <si>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</si>
  <si>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</si>
  <si>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</si>
  <si>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</si>
  <si>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</si>
  <si>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</si>
  <si>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</si>
  <si>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</si>
  <si>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</si>
  <si>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</si>
  <si>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</si>
  <si>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</si>
  <si>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</si>
  <si>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</si>
  <si>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</si>
  <si>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</si>
  <si>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</si>
  <si>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</si>
  <si>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</si>
  <si>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</si>
  <si>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</si>
  <si>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</si>
  <si>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</si>
  <si>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</si>
  <si>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</si>
  <si>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</si>
  <si>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</si>
  <si>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</si>
  <si>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</si>
  <si>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</si>
  <si>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</si>
  <si>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</si>
  <si>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</si>
  <si>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</si>
  <si>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</si>
  <si>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</si>
  <si>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</si>
  <si>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</si>
  <si>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</si>
  <si>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</si>
  <si>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</si>
  <si>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</si>
  <si>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</si>
  <si>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</si>
  <si>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</si>
  <si>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</si>
  <si>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</si>
  <si>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</si>
  <si>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</si>
  <si>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</si>
  <si>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</si>
  <si>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</si>
  <si>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</si>
  <si>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</si>
  <si>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</si>
  <si>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</si>
  <si>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</si>
  <si>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</si>
  <si>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</si>
  <si>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</si>
  <si>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</si>
  <si>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</si>
  <si>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</si>
  <si>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</si>
  <si>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</si>
  <si>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</si>
  <si>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</si>
  <si>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</si>
  <si>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</si>
  <si>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</si>
  <si>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</si>
  <si>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</si>
  <si>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</si>
  <si>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</si>
  <si>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</si>
  <si>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</si>
  <si>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</si>
  <si>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</si>
  <si>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</si>
  <si>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</si>
  <si>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</si>
  <si>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</si>
  <si>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</si>
  <si>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</si>
  <si>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</si>
  <si>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</si>
  <si>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</si>
  <si>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</si>
  <si>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</si>
  <si>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</si>
  <si>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</si>
  <si>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</si>
  <si>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</si>
  <si>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</si>
  <si>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</si>
  <si>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</si>
  <si>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</si>
  <si>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</si>
  <si>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</si>
  <si>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</si>
  <si>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</si>
  <si>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</si>
  <si>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</si>
  <si>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</si>
  <si>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</si>
  <si>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</si>
  <si>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</si>
  <si>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</si>
  <si>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</si>
  <si>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</si>
  <si>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</si>
  <si>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</si>
  <si>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</si>
  <si>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</si>
  <si>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</si>
  <si>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</si>
  <si>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</si>
  <si>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</si>
  <si>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</si>
  <si>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</si>
  <si>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</si>
  <si>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</si>
  <si>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</si>
  <si>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</si>
  <si>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</si>
  <si>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</si>
  <si>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</si>
  <si>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</si>
  <si>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</si>
  <si>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</si>
  <si>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</si>
  <si>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</si>
  <si>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</si>
  <si>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</si>
  <si>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</si>
  <si>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</si>
  <si>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</si>
  <si>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</si>
  <si>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</si>
  <si>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</si>
  <si>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</si>
  <si>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</si>
  <si>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</si>
  <si>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</si>
  <si>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</si>
  <si>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</si>
  <si>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</si>
  <si>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</si>
  <si>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</si>
  <si>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</si>
  <si>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</si>
  <si>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</si>
  <si>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</si>
  <si>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</si>
  <si>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</si>
  <si>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</si>
  <si>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</si>
  <si>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</si>
  <si>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</si>
  <si>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</si>
  <si>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</si>
  <si>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</si>
  <si>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</si>
  <si>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</si>
  <si>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</si>
  <si>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</si>
  <si>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</si>
  <si>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</si>
  <si>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</si>
  <si>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</si>
  <si>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</si>
  <si>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</si>
  <si>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</si>
  <si>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</si>
  <si>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</si>
  <si>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</si>
  <si>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</si>
  <si>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</si>
  <si>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</si>
  <si>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</si>
  <si>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</si>
  <si>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</si>
  <si>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</si>
  <si>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</si>
  <si>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</si>
  <si>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</si>
  <si>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</si>
  <si>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</si>
  <si>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</si>
  <si>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</si>
  <si>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</si>
  <si>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</si>
  <si>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</si>
  <si>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</si>
  <si>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</si>
  <si>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</si>
  <si>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</si>
  <si>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</si>
  <si>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</si>
  <si>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</si>
  <si>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</si>
  <si>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</si>
  <si>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</si>
  <si>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</si>
  <si>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</si>
  <si>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</si>
  <si>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</si>
  <si>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</si>
  <si>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</si>
  <si>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</si>
  <si>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</si>
  <si>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</si>
  <si>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</si>
  <si>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</si>
  <si>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</si>
  <si>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</si>
  <si>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</si>
  <si>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</si>
  <si>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</si>
  <si>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</si>
  <si>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</si>
  <si>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</si>
  <si>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</si>
  <si>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</si>
  <si>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</si>
  <si>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</si>
  <si>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</si>
  <si>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</si>
  <si>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</si>
  <si>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</si>
  <si>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</si>
  <si>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</si>
  <si>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</si>
  <si>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</si>
  <si>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</si>
  <si>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</si>
  <si>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</si>
  <si>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</si>
  <si>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</si>
  <si>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</si>
  <si>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</si>
  <si>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</si>
  <si>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</si>
  <si>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</si>
  <si>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</si>
  <si>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</si>
  <si>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</si>
  <si>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</si>
  <si>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</si>
  <si>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</si>
  <si>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</si>
  <si>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</si>
  <si>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</si>
  <si>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</si>
  <si>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</si>
  <si>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</si>
  <si>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</si>
  <si>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</si>
  <si>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</si>
  <si>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</si>
  <si>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</si>
  <si>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</si>
  <si>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</si>
  <si>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</si>
  <si>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</si>
  <si>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</si>
  <si>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</si>
  <si>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</si>
  <si>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</si>
  <si>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</si>
  <si>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</si>
  <si>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</si>
  <si>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</si>
  <si>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</si>
  <si>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</si>
  <si>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</si>
  <si>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</si>
  <si>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</si>
  <si>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</si>
  <si>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</si>
  <si>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</si>
  <si>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</si>
  <si>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</si>
  <si>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</si>
  <si>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</si>
  <si>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</si>
  <si>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</si>
  <si>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</si>
  <si>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</si>
  <si>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</si>
  <si>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</si>
  <si>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</si>
  <si>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</si>
  <si>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</si>
  <si>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</si>
  <si>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</si>
  <si>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</si>
  <si>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</si>
  <si>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</si>
  <si>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</si>
  <si>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</si>
  <si>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</si>
  <si>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</si>
  <si>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</si>
  <si>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</si>
  <si>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</si>
  <si>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</si>
  <si>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</si>
  <si>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</si>
  <si>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</si>
  <si>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</si>
  <si>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</si>
  <si>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</si>
  <si>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</si>
  <si>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</si>
  <si>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</si>
  <si>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</si>
  <si>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</si>
  <si>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</si>
  <si>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</si>
  <si>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</si>
  <si>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</si>
  <si>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</si>
  <si>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</si>
  <si>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</si>
  <si>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</si>
  <si>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</si>
  <si>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</si>
  <si>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</si>
  <si>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</si>
  <si>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</si>
  <si>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</si>
  <si>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</si>
  <si>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</si>
  <si>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</si>
  <si>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</si>
  <si>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</si>
  <si>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</si>
  <si>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</si>
  <si>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</si>
  <si>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</si>
  <si>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</si>
  <si>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</si>
  <si>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</si>
  <si>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</si>
  <si>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</si>
  <si>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</si>
  <si>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</si>
  <si>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</si>
  <si>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</si>
  <si>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</si>
  <si>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</si>
  <si>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</si>
  <si>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</si>
  <si>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</si>
  <si>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</si>
  <si>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</si>
  <si>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</si>
  <si>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</si>
  <si>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</si>
  <si>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</si>
  <si>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</si>
  <si>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</si>
  <si>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</si>
  <si>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</si>
  <si>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</si>
  <si>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</si>
  <si>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</si>
  <si>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</si>
  <si>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</si>
  <si>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</si>
  <si>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</si>
  <si>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</si>
  <si>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</si>
  <si>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</si>
  <si>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</si>
  <si>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</si>
  <si>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</si>
  <si>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</si>
  <si>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</si>
  <si>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</si>
  <si>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</si>
  <si>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</si>
  <si>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</si>
  <si>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</si>
  <si>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</si>
  <si>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</si>
  <si>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</si>
  <si>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</si>
  <si>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</si>
  <si>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</si>
  <si>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</si>
  <si>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</si>
  <si>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</si>
  <si>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</si>
  <si>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</si>
  <si>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</si>
  <si>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</si>
  <si>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</si>
  <si>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</si>
  <si>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</si>
  <si>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</si>
  <si>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</si>
  <si>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</si>
  <si>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</si>
  <si>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</si>
  <si>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</si>
  <si>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</si>
  <si>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</si>
  <si>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</si>
  <si>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</si>
  <si>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</si>
  <si>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</si>
  <si>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</si>
  <si>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</si>
  <si>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</si>
  <si>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</si>
  <si>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</si>
  <si>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</si>
  <si>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</si>
  <si>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</si>
  <si>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</si>
  <si>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</si>
  <si>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</si>
  <si>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</si>
  <si>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</si>
  <si>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</si>
  <si>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</si>
  <si>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</si>
  <si>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</si>
  <si>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</si>
  <si>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</si>
  <si>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</si>
  <si>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</si>
  <si>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</si>
  <si>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</si>
  <si>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</si>
  <si>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</si>
  <si>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</si>
  <si>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</si>
  <si>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</si>
  <si>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</si>
  <si>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</si>
  <si>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</si>
  <si>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</si>
  <si>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</si>
  <si>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</si>
  <si>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</si>
  <si>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</si>
  <si>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</si>
  <si>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</si>
  <si>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</si>
  <si>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</si>
  <si>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</si>
  <si>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</si>
  <si>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</si>
  <si>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</si>
  <si>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</si>
  <si>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</si>
  <si>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</si>
  <si>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</si>
  <si>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</si>
  <si>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</si>
  <si>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</si>
  <si>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</si>
  <si>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</si>
  <si>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</si>
  <si>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</si>
  <si>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</si>
  <si>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</si>
  <si>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</si>
  <si>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</si>
  <si>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</si>
  <si>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</si>
  <si>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</si>
  <si>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</si>
  <si>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</si>
  <si>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</si>
  <si>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</si>
  <si>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</si>
  <si>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</si>
  <si>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</si>
  <si>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</si>
  <si>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</si>
  <si>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</si>
  <si>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</si>
  <si>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</si>
  <si>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</si>
  <si>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</si>
  <si>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</si>
  <si>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</si>
  <si>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</si>
  <si>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</si>
  <si>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</si>
  <si>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</si>
  <si>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</si>
  <si>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</si>
  <si>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</si>
  <si>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</si>
  <si>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</si>
  <si>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</si>
  <si>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</si>
  <si>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</si>
  <si>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</si>
  <si>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</si>
  <si>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</si>
  <si>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</si>
  <si>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</si>
  <si>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</si>
  <si>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</si>
  <si>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</si>
  <si>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</si>
  <si>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</si>
  <si>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</si>
  <si>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</si>
  <si>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</si>
  <si>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</si>
  <si>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</si>
  <si>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</si>
  <si>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</si>
  <si>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</si>
  <si>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</si>
  <si>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</si>
  <si>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</si>
  <si>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</si>
  <si>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</si>
  <si>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</si>
  <si>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</si>
  <si>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</si>
  <si>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</si>
  <si>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</si>
  <si>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</si>
  <si>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</si>
  <si>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</si>
  <si>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</si>
  <si>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</si>
  <si>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</si>
  <si>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</si>
  <si>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</si>
  <si>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</si>
  <si>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</si>
  <si>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</si>
  <si>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</si>
  <si>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</si>
  <si>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</si>
  <si>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</si>
  <si>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</si>
  <si>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</si>
  <si>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</si>
  <si>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</si>
  <si>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</si>
  <si>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</si>
  <si>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</si>
  <si>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</si>
  <si>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</si>
  <si>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</si>
  <si>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</si>
  <si>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</si>
  <si>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</si>
  <si>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</si>
  <si>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</si>
  <si>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</si>
  <si>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</si>
  <si>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</si>
  <si>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</si>
  <si>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</si>
  <si>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</si>
  <si>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</si>
  <si>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</si>
  <si>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</si>
  <si>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</si>
  <si>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</si>
  <si>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</si>
  <si>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</si>
  <si>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</si>
  <si>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</si>
  <si>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</si>
  <si>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</si>
  <si>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</si>
  <si>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</si>
  <si>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</si>
  <si>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</si>
  <si>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</si>
  <si>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</si>
  <si>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</si>
  <si>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</si>
  <si>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</si>
  <si>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</si>
  <si>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</si>
  <si>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</si>
  <si>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</si>
  <si>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</si>
  <si>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</si>
  <si>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</si>
  <si>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</si>
  <si>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</si>
  <si>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</si>
  <si>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</si>
  <si>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</si>
  <si>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</si>
  <si>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</si>
  <si>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</si>
  <si>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</si>
  <si>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</si>
  <si>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</si>
  <si>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</si>
  <si>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</si>
  <si>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</si>
  <si>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</si>
  <si>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</si>
  <si>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</si>
  <si>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</si>
  <si>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</si>
  <si>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</si>
  <si>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</si>
  <si>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</si>
  <si>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</si>
  <si>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</si>
  <si>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</si>
  <si>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</si>
  <si>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</si>
  <si>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</si>
  <si>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</si>
  <si>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</si>
  <si>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</si>
  <si>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</si>
  <si>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</si>
  <si>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</si>
  <si>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</si>
  <si>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</si>
  <si>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</si>
  <si>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</si>
  <si>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</si>
  <si>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</si>
  <si>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</si>
  <si>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</si>
  <si>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</si>
  <si>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</si>
  <si>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</si>
  <si>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</si>
  <si>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</si>
  <si>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</si>
  <si>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</si>
  <si>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</si>
  <si>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</si>
  <si>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</si>
  <si>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</si>
  <si>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</si>
  <si>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</si>
  <si>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</si>
  <si>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</si>
  <si>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</si>
  <si>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</si>
  <si>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</si>
  <si>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</si>
  <si>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</si>
  <si>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</si>
  <si>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</si>
  <si>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</si>
  <si>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</si>
  <si>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</si>
  <si>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</si>
  <si>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</si>
  <si>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</si>
  <si>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</si>
  <si>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</si>
  <si>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</si>
  <si>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</si>
  <si>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</si>
  <si>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</si>
  <si>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</si>
  <si>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</si>
  <si>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</si>
  <si>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</si>
  <si>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</si>
  <si>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</si>
  <si>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</si>
  <si>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</si>
  <si>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</si>
  <si>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</si>
  <si>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</si>
  <si>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</si>
  <si>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</si>
  <si>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</si>
  <si>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</si>
  <si>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</si>
  <si>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</si>
  <si>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</si>
  <si>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</si>
  <si>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</si>
  <si>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</si>
  <si>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</si>
  <si>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</si>
  <si>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</si>
  <si>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</si>
  <si>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</si>
  <si>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</si>
  <si>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</si>
  <si>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</si>
  <si>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</si>
  <si>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</si>
  <si>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</si>
  <si>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</si>
  <si>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</si>
  <si>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</si>
  <si>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</si>
  <si>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</si>
  <si>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</si>
  <si>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</si>
  <si>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</si>
  <si>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</si>
  <si>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</si>
  <si>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</si>
  <si>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</si>
  <si>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</si>
  <si>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</si>
  <si>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</si>
  <si>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</si>
  <si>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</si>
  <si>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</si>
  <si>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</si>
  <si>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</si>
  <si>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</si>
  <si>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</si>
  <si>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</si>
  <si>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</si>
  <si>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</si>
  <si>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</si>
  <si>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</si>
  <si>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</si>
  <si>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</si>
  <si>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</si>
  <si>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</si>
  <si>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</si>
  <si>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</si>
  <si>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</si>
  <si>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</si>
  <si>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</si>
  <si>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</si>
  <si>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</si>
  <si>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</si>
  <si>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</si>
  <si>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</si>
  <si>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</si>
  <si>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</si>
  <si>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</si>
  <si>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</si>
  <si>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</si>
  <si>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</si>
  <si>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</si>
  <si>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</si>
  <si>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</si>
  <si>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</si>
  <si>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</si>
  <si>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</si>
  <si>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</si>
  <si>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</si>
  <si>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</si>
  <si>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</si>
  <si>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</si>
  <si>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</si>
  <si>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</si>
  <si>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</si>
  <si>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</si>
  <si>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</si>
  <si>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</si>
  <si>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</si>
  <si>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</si>
  <si>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</si>
  <si>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</si>
  <si>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</si>
  <si>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</si>
  <si>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</si>
  <si>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</si>
  <si>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</si>
  <si>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</si>
  <si>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</si>
  <si>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</si>
  <si>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</si>
  <si>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</si>
  <si>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</si>
  <si>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</si>
  <si>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</si>
  <si>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</si>
  <si>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</si>
  <si>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</si>
  <si>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</si>
  <si>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</si>
  <si>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</si>
  <si>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</si>
  <si>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</si>
  <si>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</si>
  <si>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</si>
  <si>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</si>
  <si>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</si>
  <si>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</si>
  <si>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</si>
  <si>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</si>
  <si>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</si>
  <si>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</si>
  <si>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</si>
  <si>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</si>
  <si>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</si>
  <si>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</si>
  <si>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</si>
  <si>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</si>
  <si>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</si>
  <si>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</si>
  <si>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</si>
  <si>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</si>
  <si>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</si>
  <si>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</si>
  <si>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</si>
  <si>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</si>
  <si>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</si>
  <si>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</si>
  <si>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</si>
  <si>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</si>
  <si>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</si>
  <si>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</si>
  <si>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</si>
  <si>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</si>
  <si>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</si>
  <si>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</si>
  <si>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</si>
  <si>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</si>
  <si>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</si>
  <si>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</si>
  <si>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</si>
  <si>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</si>
  <si>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</si>
  <si>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</si>
  <si>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</si>
  <si>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</si>
  <si>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</si>
  <si>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</si>
  <si>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</si>
  <si>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</si>
  <si>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</si>
  <si>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</si>
  <si>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</si>
  <si>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</si>
  <si>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</si>
  <si>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</si>
  <si>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</si>
  <si>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</si>
  <si>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</si>
  <si>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</si>
  <si>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</si>
  <si>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</si>
  <si>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</si>
  <si>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</si>
  <si>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</si>
  <si>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</si>
  <si>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</si>
  <si>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</si>
  <si>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</si>
  <si>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</si>
  <si>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</si>
  <si>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</si>
  <si>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</si>
  <si>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</si>
  <si>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</si>
  <si>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</si>
  <si>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</si>
  <si>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</si>
  <si>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</si>
  <si>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</si>
  <si>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</si>
  <si>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</si>
  <si>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</si>
  <si>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</si>
  <si>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</si>
  <si>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</si>
  <si>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</si>
  <si>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</si>
  <si>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</si>
  <si>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</si>
  <si>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</si>
  <si>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</si>
  <si>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</si>
  <si>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</si>
  <si>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</si>
  <si>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</si>
  <si>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</si>
  <si>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</si>
  <si>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</si>
  <si>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</si>
  <si>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</si>
  <si>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</si>
  <si>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</si>
  <si>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</si>
  <si>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</si>
  <si>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</si>
  <si>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</si>
  <si>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</si>
  <si>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</si>
  <si>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</si>
  <si>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</si>
  <si>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</si>
  <si>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</si>
  <si>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</si>
  <si>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</si>
  <si>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</si>
  <si>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</si>
  <si>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</si>
  <si>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</si>
  <si>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</si>
  <si>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</si>
  <si>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</si>
  <si>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</si>
  <si>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</si>
  <si>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</si>
  <si>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</si>
  <si>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</si>
  <si>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</si>
  <si>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</si>
  <si>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</si>
  <si>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</si>
  <si>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</si>
  <si>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</si>
  <si>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</si>
  <si>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</si>
  <si>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</si>
  <si>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</si>
  <si>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</si>
  <si>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</si>
  <si>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</si>
  <si>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</si>
  <si>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</si>
  <si>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</si>
  <si>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</si>
  <si>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</si>
  <si>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</si>
  <si>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</si>
  <si>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</si>
  <si>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</si>
  <si>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</si>
  <si>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</si>
  <si>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</si>
  <si>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</si>
  <si>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</si>
  <si>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</si>
  <si>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</si>
  <si>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</si>
  <si>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</si>
  <si>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</si>
  <si>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</si>
  <si>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</si>
  <si>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</si>
  <si>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</si>
  <si>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</si>
  <si>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</si>
  <si>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</si>
  <si>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</si>
  <si>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</si>
  <si>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</si>
  <si>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</si>
  <si>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</si>
  <si>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</si>
  <si>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</si>
  <si>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</si>
  <si>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</si>
  <si>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</si>
  <si>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</si>
  <si>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</si>
  <si>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</si>
  <si>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</si>
  <si>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</si>
  <si>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</si>
  <si>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</si>
  <si>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</si>
  <si>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</si>
  <si>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</si>
  <si>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</si>
  <si>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</si>
  <si>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</si>
  <si>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</si>
  <si>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</si>
  <si>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</si>
  <si>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</si>
  <si>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</si>
  <si>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</si>
  <si>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</si>
  <si>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</si>
  <si>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</si>
  <si>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</si>
  <si>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</si>
  <si>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</si>
  <si>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</si>
  <si>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</si>
  <si>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</si>
  <si>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</si>
  <si>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</si>
  <si>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</si>
  <si>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</si>
  <si>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</si>
  <si>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</si>
  <si>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</si>
  <si>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</si>
  <si>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</si>
  <si>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</si>
  <si>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</si>
  <si>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</si>
  <si>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</si>
  <si>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</si>
  <si>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</si>
  <si>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</si>
  <si>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</si>
  <si>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</si>
  <si>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</si>
  <si>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</si>
  <si>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</si>
  <si>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</si>
  <si>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</si>
  <si>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</si>
  <si>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</si>
  <si>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</si>
  <si>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</si>
  <si>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</si>
  <si>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</si>
  <si>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</si>
  <si>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</si>
  <si>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</si>
  <si>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</si>
  <si>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</si>
  <si>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</si>
  <si>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</si>
  <si>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</si>
  <si>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</si>
  <si>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</si>
  <si>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</si>
  <si>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</si>
  <si>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</si>
  <si>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</si>
  <si>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</si>
  <si>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</si>
  <si>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</si>
  <si>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</si>
  <si>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</si>
  <si>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</si>
  <si>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</si>
  <si>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</si>
  <si>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</si>
  <si>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</si>
  <si>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</si>
  <si>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</si>
  <si>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</si>
  <si>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</si>
  <si>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</si>
  <si>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</si>
  <si>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</si>
  <si>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</si>
  <si>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</si>
  <si>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</si>
  <si>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</si>
  <si>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</si>
  <si>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</si>
  <si>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</si>
  <si>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</si>
  <si>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</si>
  <si>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</si>
  <si>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</si>
  <si>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</si>
  <si>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</si>
  <si>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</si>
  <si>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</si>
  <si>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</si>
  <si>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</si>
  <si>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</si>
  <si>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</si>
  <si>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</si>
  <si>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</si>
  <si>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</si>
  <si>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</si>
  <si>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</si>
  <si>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</si>
  <si>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</si>
  <si>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</si>
  <si>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</si>
  <si>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</si>
  <si>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</si>
  <si>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</si>
  <si>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</si>
  <si>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</si>
  <si>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</si>
  <si>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</si>
  <si>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</si>
  <si>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</si>
  <si>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</si>
  <si>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</si>
  <si>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</si>
  <si>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</si>
  <si>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</si>
  <si>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</si>
  <si>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</si>
  <si>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</si>
  <si>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</si>
  <si>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</si>
  <si>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</si>
  <si>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</si>
  <si>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</si>
  <si>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</si>
  <si>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</si>
  <si>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</si>
  <si>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</si>
  <si>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</si>
  <si>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</si>
  <si>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</si>
  <si>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</si>
  <si>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</si>
  <si>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</si>
  <si>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</si>
  <si>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</si>
  <si>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</si>
  <si>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</si>
  <si>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</si>
  <si>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</si>
  <si>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</si>
  <si>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</si>
  <si>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</si>
  <si>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</si>
  <si>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</si>
  <si>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</si>
  <si>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</si>
  <si>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</si>
  <si>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</si>
  <si>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</si>
  <si>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</si>
  <si>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</si>
  <si>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</si>
  <si>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</si>
  <si>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</si>
  <si>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</si>
  <si>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</si>
  <si>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</si>
  <si>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</si>
  <si>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</si>
  <si>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</si>
  <si>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</si>
  <si>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</si>
  <si>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</si>
  <si>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</si>
  <si>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</si>
  <si>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</si>
  <si>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</si>
  <si>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</si>
  <si>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</si>
  <si>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</si>
  <si>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</si>
  <si>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</si>
  <si>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</si>
  <si>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</si>
  <si>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</si>
  <si>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</si>
  <si>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</si>
  <si>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</si>
  <si>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</si>
  <si>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</si>
  <si>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</si>
  <si>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</si>
  <si>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</si>
  <si>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</si>
  <si>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</si>
  <si>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</si>
  <si>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</si>
  <si>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</si>
  <si>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</si>
  <si>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</si>
  <si>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</si>
  <si>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</si>
  <si>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</si>
  <si>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</si>
  <si>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</si>
  <si>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</si>
  <si>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</si>
  <si>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</si>
  <si>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</si>
  <si>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</si>
  <si>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</si>
  <si>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</si>
  <si>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</si>
  <si>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</si>
  <si>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</si>
  <si>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</si>
  <si>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</si>
  <si>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</si>
  <si>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</si>
  <si>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</si>
  <si>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</si>
  <si>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</si>
  <si>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</si>
  <si>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</si>
  <si>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</si>
  <si>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</si>
  <si>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</si>
  <si>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</si>
  <si>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</si>
  <si>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</si>
  <si>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</si>
  <si>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</si>
  <si>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</si>
  <si>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</si>
  <si>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</si>
  <si>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</si>
  <si>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</si>
  <si>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</si>
  <si>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</si>
  <si>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</si>
  <si>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</si>
  <si>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</si>
  <si>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</si>
  <si>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</si>
  <si>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</si>
  <si>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</si>
  <si>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</si>
  <si>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</si>
  <si>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</si>
  <si>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</si>
  <si>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</si>
  <si>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</si>
  <si>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</si>
  <si>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</si>
  <si>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</si>
  <si>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</si>
  <si>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</si>
  <si>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</si>
  <si>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</si>
  <si>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</si>
  <si>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</si>
  <si>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</si>
  <si>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</si>
  <si>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</si>
  <si>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</si>
  <si>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</si>
  <si>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</si>
  <si>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</si>
  <si>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</si>
  <si>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</si>
  <si>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</si>
  <si>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</si>
  <si>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</si>
  <si>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</si>
  <si>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</si>
  <si>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</si>
  <si>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</si>
  <si>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</si>
  <si>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</si>
  <si>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</si>
  <si>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</si>
  <si>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</si>
  <si>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</si>
  <si>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</si>
  <si>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</si>
  <si>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</si>
  <si>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</si>
  <si>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</si>
  <si>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</si>
  <si>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</si>
  <si>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</si>
  <si>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</si>
  <si>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</si>
  <si>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</si>
  <si>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</si>
  <si>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</si>
  <si>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</si>
  <si>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</si>
  <si>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</si>
  <si>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</si>
  <si>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</si>
  <si>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</si>
  <si>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</si>
  <si>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</si>
  <si>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</si>
  <si>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</si>
  <si>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</si>
  <si>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</si>
  <si>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</si>
  <si>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</si>
  <si>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</si>
  <si>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</si>
  <si>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</si>
  <si>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</si>
  <si>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</si>
  <si>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</si>
  <si>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</si>
  <si>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</si>
  <si>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</si>
  <si>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</si>
  <si>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</si>
  <si>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</si>
  <si>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</si>
  <si>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</si>
  <si>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</si>
  <si>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</si>
  <si>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</si>
  <si>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</si>
  <si>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</si>
  <si>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</si>
  <si>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</si>
  <si>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</si>
  <si>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</si>
  <si>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</si>
  <si>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</si>
  <si>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</si>
  <si>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</si>
  <si>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</si>
  <si>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</si>
  <si>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</si>
  <si>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</si>
  <si>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</si>
  <si>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</si>
  <si>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</si>
  <si>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</si>
  <si>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</si>
  <si>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</si>
  <si>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</si>
  <si>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</si>
  <si>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</si>
  <si>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</si>
  <si>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</si>
  <si>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</si>
  <si>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</si>
  <si>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</si>
  <si>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</si>
  <si>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</si>
  <si>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</si>
  <si>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</si>
  <si>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</si>
  <si>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</si>
  <si>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</si>
  <si>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</si>
  <si>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</si>
  <si>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</si>
  <si>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</si>
  <si>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</si>
  <si>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</si>
  <si>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</si>
  <si>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</si>
  <si>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</si>
  <si>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</si>
  <si>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</si>
  <si>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</si>
  <si>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</si>
  <si>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</si>
  <si>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</si>
  <si>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</si>
  <si>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</si>
  <si>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</si>
  <si>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</si>
  <si>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</si>
  <si>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</si>
  <si>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</si>
  <si>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</si>
  <si>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</si>
  <si>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</si>
  <si>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</si>
  <si>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</si>
  <si>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</si>
  <si>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</si>
  <si>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</si>
  <si>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</si>
  <si>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</si>
  <si>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</si>
  <si>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</si>
  <si>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</si>
  <si>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</si>
  <si>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</si>
  <si>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</si>
  <si>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</si>
  <si>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</si>
  <si>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</si>
  <si>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</si>
  <si>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</si>
  <si>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</si>
  <si>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</si>
  <si>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</si>
  <si>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</si>
  <si>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</si>
  <si>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</si>
  <si>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</si>
  <si>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</si>
  <si>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</si>
  <si>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</si>
  <si>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</si>
  <si>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</si>
  <si>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</si>
  <si>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</si>
  <si>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</si>
  <si>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</si>
  <si>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</si>
  <si>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</si>
  <si>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</si>
  <si>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</si>
  <si>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</si>
  <si>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</si>
  <si>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</si>
  <si>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</si>
  <si>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</si>
  <si>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</si>
  <si>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</si>
  <si>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</si>
  <si>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</si>
  <si>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</si>
  <si>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</si>
  <si>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</si>
  <si>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</si>
  <si>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</si>
  <si>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</si>
  <si>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</si>
  <si>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</si>
  <si>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</si>
  <si>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</si>
  <si>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</si>
  <si>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</si>
  <si>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</si>
  <si>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</si>
  <si>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</si>
  <si>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</si>
  <si>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</si>
  <si>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</si>
  <si>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</si>
  <si>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</si>
  <si>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</si>
  <si>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</si>
  <si>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</si>
  <si>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</si>
  <si>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</si>
  <si>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</si>
  <si>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</si>
  <si>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</si>
  <si>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</si>
  <si>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</si>
  <si>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</si>
  <si>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</si>
  <si>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</si>
  <si>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</si>
  <si>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</si>
  <si>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</si>
  <si>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</si>
  <si>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</si>
  <si>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</si>
  <si>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</si>
  <si>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</si>
  <si>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</si>
  <si>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</si>
  <si>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</si>
  <si>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</si>
  <si>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</si>
  <si>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</si>
  <si>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</si>
  <si>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</si>
  <si>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</si>
  <si>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</si>
  <si>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</si>
  <si>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</si>
  <si>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</si>
  <si>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</si>
  <si>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</si>
  <si>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</si>
  <si>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</si>
  <si>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</si>
  <si>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</si>
  <si>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</si>
  <si>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</si>
  <si>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</si>
  <si>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</si>
  <si>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</si>
  <si>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</si>
  <si>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</si>
  <si>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</si>
  <si>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</si>
  <si>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</si>
  <si>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</si>
  <si>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</si>
  <si>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</si>
  <si>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</si>
  <si>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</si>
  <si>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</si>
  <si>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</si>
  <si>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</si>
  <si>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</si>
  <si>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</si>
  <si>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</si>
  <si>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</si>
  <si>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</si>
  <si>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</si>
  <si>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</si>
  <si>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</si>
  <si>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</si>
  <si>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</si>
  <si>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</si>
  <si>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</si>
  <si>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</si>
  <si>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</si>
  <si>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</si>
  <si>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</si>
  <si>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</si>
  <si>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</si>
  <si>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</si>
  <si>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</si>
  <si>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</si>
  <si>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</si>
  <si>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</si>
  <si>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</si>
  <si>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</si>
  <si>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</si>
  <si>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</si>
  <si>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</si>
  <si>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</si>
  <si>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</si>
  <si>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</si>
  <si>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</si>
  <si>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</si>
  <si>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</si>
  <si>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</si>
  <si>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</si>
  <si>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</si>
  <si>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</si>
  <si>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</si>
  <si>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</si>
  <si>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</si>
  <si>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</si>
  <si>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</si>
  <si>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</si>
  <si>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</si>
  <si>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</si>
  <si>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</si>
  <si>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</si>
  <si>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</si>
  <si>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</si>
  <si>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</si>
  <si>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</si>
  <si>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</si>
  <si>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</si>
  <si>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</si>
  <si>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</si>
  <si>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</si>
  <si>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</si>
  <si>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</si>
  <si>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</si>
  <si>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</si>
  <si>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</si>
  <si>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</si>
  <si>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</si>
  <si>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</si>
  <si>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</si>
  <si>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</si>
  <si>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</si>
  <si>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</si>
  <si>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</si>
  <si>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</si>
  <si>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</si>
  <si>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</si>
  <si>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</si>
  <si>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</si>
  <si>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</si>
  <si>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</si>
  <si>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</si>
  <si>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</si>
  <si>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</si>
  <si>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</si>
  <si>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</si>
  <si>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</si>
  <si>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</si>
  <si>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</si>
  <si>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</si>
  <si>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</si>
  <si>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</si>
  <si>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</si>
  <si>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</si>
  <si>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</si>
  <si>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</si>
  <si>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</si>
  <si>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</si>
  <si>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</si>
  <si>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</si>
  <si>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</si>
  <si>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</si>
  <si>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</si>
  <si>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</si>
  <si>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</si>
  <si>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</si>
  <si>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</si>
  <si>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</si>
  <si>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</si>
  <si>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</si>
  <si>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</si>
  <si>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</si>
  <si>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</si>
  <si>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</si>
  <si>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</si>
  <si>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</si>
  <si>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</si>
  <si>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</si>
  <si>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</si>
  <si>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</si>
  <si>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</si>
  <si>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</si>
  <si>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</si>
  <si>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</si>
  <si>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</si>
  <si>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</si>
  <si>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</si>
  <si>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</si>
  <si>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</si>
  <si>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</si>
  <si>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</si>
  <si>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</si>
  <si>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</si>
  <si>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</si>
  <si>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</si>
  <si>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</si>
  <si>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</si>
  <si>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</si>
  <si>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</si>
  <si>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</si>
  <si>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</si>
  <si>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</si>
  <si>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</si>
  <si>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</si>
  <si>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</si>
  <si>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</si>
  <si>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</si>
  <si>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</si>
  <si>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</si>
  <si>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</si>
  <si>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</si>
  <si>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</si>
  <si>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</si>
  <si>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</si>
  <si>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</si>
  <si>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</si>
  <si>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</si>
  <si>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</si>
  <si>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</si>
  <si>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</si>
  <si>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</si>
  <si>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</si>
  <si>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</si>
  <si>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</si>
  <si>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</si>
  <si>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</si>
  <si>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</si>
  <si>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</si>
  <si>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</si>
  <si>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</si>
  <si>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</si>
  <si>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</si>
  <si>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</si>
  <si>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</si>
  <si>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</si>
  <si>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</si>
  <si>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</si>
  <si>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</si>
  <si>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</si>
  <si>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</si>
  <si>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</si>
  <si>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</si>
  <si>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</si>
  <si>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</si>
  <si>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</si>
  <si>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</si>
  <si>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</si>
  <si>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</si>
  <si>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</si>
  <si>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</si>
  <si>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</si>
  <si>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</si>
  <si>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</si>
  <si>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</si>
  <si>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</si>
  <si>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</si>
  <si>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</si>
  <si>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</si>
  <si>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</si>
  <si>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</si>
  <si>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</si>
  <si>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</si>
  <si>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</si>
  <si>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</si>
  <si>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</si>
  <si>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</si>
  <si>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</si>
  <si>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</si>
  <si>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</si>
  <si>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</si>
  <si>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</si>
  <si>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</si>
  <si>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</si>
  <si>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</si>
  <si>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</si>
  <si>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</si>
  <si>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</si>
  <si>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</si>
  <si>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</si>
  <si>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</si>
  <si>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</si>
  <si>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</si>
  <si>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</si>
  <si>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</si>
  <si>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</si>
  <si>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</si>
  <si>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</si>
  <si>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</si>
  <si>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</si>
  <si>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</si>
  <si>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</si>
  <si>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</si>
  <si>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</si>
  <si>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</si>
  <si>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</si>
  <si>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</si>
  <si>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</si>
  <si>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</si>
  <si>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</si>
  <si>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</si>
  <si>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</si>
  <si>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</si>
  <si>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</si>
  <si>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</si>
  <si>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</si>
  <si>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</si>
  <si>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</si>
  <si>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</si>
  <si>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</si>
  <si>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</si>
  <si>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</si>
  <si>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</si>
  <si>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</si>
  <si>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</si>
  <si>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</si>
  <si>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</si>
  <si>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</si>
  <si>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</si>
  <si>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</si>
  <si>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</si>
  <si>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</si>
  <si>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</si>
  <si>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</si>
  <si>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</si>
  <si>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</si>
  <si>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</si>
  <si>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</si>
  <si>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</si>
  <si>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</si>
  <si>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</si>
  <si>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</si>
  <si>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</si>
  <si>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</si>
  <si>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</si>
  <si>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</si>
  <si>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</si>
  <si>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</si>
  <si>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</si>
  <si>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</si>
  <si>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</si>
  <si>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</si>
  <si>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</si>
  <si>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</si>
  <si>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</si>
  <si>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</si>
  <si>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</si>
  <si>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</si>
  <si>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</si>
  <si>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</si>
  <si>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</si>
  <si>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</si>
  <si>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</si>
  <si>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</si>
  <si>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</si>
  <si>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</si>
  <si>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</si>
  <si>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</si>
  <si>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</si>
  <si>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</si>
  <si>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</si>
  <si>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</si>
  <si>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</si>
  <si>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</si>
  <si>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</si>
  <si>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</si>
  <si>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</si>
  <si>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</si>
  <si>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</si>
  <si>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</si>
  <si>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</si>
  <si>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</si>
  <si>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</si>
  <si>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</si>
  <si>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</si>
  <si>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</si>
  <si>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</si>
  <si>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</si>
  <si>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</si>
  <si>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</si>
  <si>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</si>
  <si>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</si>
  <si>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</si>
  <si>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</si>
  <si>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</si>
  <si>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</si>
  <si>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</si>
  <si>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</si>
  <si>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</si>
  <si>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</si>
  <si>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</si>
  <si>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</si>
  <si>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</si>
  <si>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</si>
  <si>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</si>
  <si>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</si>
  <si>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</si>
  <si>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</si>
  <si>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</si>
  <si>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</si>
  <si>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</si>
  <si>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</si>
  <si>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</si>
  <si>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</si>
  <si>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</si>
  <si>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</si>
  <si>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</si>
  <si>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</si>
  <si>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</si>
  <si>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</si>
  <si>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</si>
  <si>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</si>
  <si>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</si>
  <si>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</si>
  <si>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</si>
  <si>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</si>
  <si>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</si>
  <si>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</si>
  <si>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</si>
  <si>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</si>
  <si>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</si>
  <si>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</si>
  <si>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</si>
  <si>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</si>
  <si>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</si>
  <si>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</si>
  <si>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</si>
  <si>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</si>
  <si>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</si>
  <si>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</si>
  <si>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</si>
  <si>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</si>
  <si>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</si>
  <si>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</si>
  <si>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</si>
  <si>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</si>
  <si>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</si>
  <si>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</si>
  <si>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</si>
  <si>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</si>
  <si>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</si>
  <si>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</si>
  <si>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</si>
  <si>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</si>
  <si>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</si>
  <si>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</si>
  <si>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</si>
  <si>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</si>
  <si>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</si>
  <si>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</si>
  <si>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</si>
  <si>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</si>
  <si>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</si>
  <si>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</si>
  <si>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</si>
  <si>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</si>
  <si>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</si>
  <si>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</si>
  <si>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</si>
  <si>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</si>
  <si>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</si>
  <si>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</si>
  <si>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</si>
  <si>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</si>
  <si>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</si>
  <si>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</si>
  <si>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</si>
  <si>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</si>
  <si>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</si>
  <si>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</si>
  <si>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</si>
  <si>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</si>
  <si>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</si>
  <si>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</si>
  <si>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</si>
  <si>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</si>
  <si>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</si>
  <si>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</si>
  <si>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</si>
  <si>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</si>
  <si>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</si>
  <si>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</si>
  <si>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</si>
  <si>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</si>
  <si>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</si>
  <si>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</si>
  <si>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</si>
  <si>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</si>
  <si>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</si>
  <si>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</si>
  <si>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</si>
  <si>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</si>
  <si>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</si>
  <si>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</si>
  <si>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</si>
  <si>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</si>
  <si>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</si>
  <si>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</si>
  <si>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</si>
  <si>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</si>
  <si>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</si>
  <si>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</si>
  <si>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</si>
  <si>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</si>
  <si>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</si>
  <si>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</si>
  <si>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</si>
  <si>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</si>
  <si>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</si>
  <si>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</si>
  <si>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</si>
  <si>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</si>
  <si>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</si>
  <si>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</si>
  <si>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</si>
  <si>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</si>
  <si>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</si>
  <si>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</si>
  <si>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</si>
  <si>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</si>
  <si>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</si>
  <si>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</si>
  <si>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</si>
  <si>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</si>
  <si>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</si>
  <si>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</si>
  <si>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</si>
  <si>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</si>
  <si>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</si>
  <si>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</si>
  <si>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</si>
  <si>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</si>
  <si>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</si>
  <si>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</si>
  <si>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</si>
  <si>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</si>
  <si>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</si>
  <si>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</si>
  <si>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</si>
  <si>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</si>
  <si>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</si>
  <si>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</si>
  <si>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</si>
  <si>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</si>
  <si>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</si>
  <si>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</si>
  <si>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</si>
  <si>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</si>
  <si>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</si>
  <si>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</si>
  <si>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</si>
  <si>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</si>
  <si>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</si>
  <si>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</si>
  <si>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</si>
  <si>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</si>
  <si>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</si>
  <si>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</si>
  <si>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</si>
  <si>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</si>
  <si>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</si>
  <si>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</si>
  <si>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</si>
  <si>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</si>
  <si>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</si>
  <si>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</si>
  <si>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</si>
  <si>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</si>
  <si>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</si>
  <si>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</si>
  <si>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</si>
  <si>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</si>
  <si>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</si>
  <si>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</si>
  <si>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</si>
  <si>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</si>
  <si>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</si>
  <si>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</si>
  <si>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</si>
  <si>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</si>
  <si>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</si>
  <si>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</si>
  <si>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</si>
  <si>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</si>
  <si>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</si>
  <si>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</si>
  <si>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</si>
  <si>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</si>
  <si>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</si>
  <si>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</si>
  <si>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</si>
  <si>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</si>
  <si>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</si>
  <si>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</si>
  <si>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</si>
  <si>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</si>
  <si>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</si>
  <si>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</si>
  <si>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</si>
  <si>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</si>
  <si>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</si>
  <si>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</si>
  <si>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</si>
  <si>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</si>
  <si>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</si>
  <si>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</si>
  <si>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</si>
  <si>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</si>
  <si>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</si>
  <si>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</si>
  <si>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</si>
  <si>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</si>
  <si>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</si>
  <si>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</si>
  <si>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</si>
  <si>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</si>
  <si>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</si>
  <si>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</si>
  <si>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</si>
  <si>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</si>
  <si>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</si>
  <si>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</si>
  <si>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</si>
  <si>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</si>
  <si>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</si>
  <si>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</si>
  <si>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</si>
  <si>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</si>
  <si>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</si>
  <si>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</si>
  <si>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</si>
  <si>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</si>
  <si>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</si>
  <si>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</si>
  <si>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</si>
  <si>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</si>
  <si>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</si>
  <si>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</si>
  <si>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</si>
  <si>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</si>
  <si>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</si>
  <si>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</si>
  <si>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</si>
  <si>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</si>
  <si>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</si>
  <si>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</si>
  <si>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</si>
  <si>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</si>
  <si>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</si>
  <si>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</si>
  <si>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</si>
  <si>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</si>
  <si>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</si>
  <si>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</si>
  <si>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</si>
  <si>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</si>
  <si>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</si>
  <si>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</si>
  <si>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</si>
  <si>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</si>
  <si>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</si>
  <si>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</si>
  <si>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</si>
  <si>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</si>
  <si>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</si>
  <si>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</si>
  <si>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</si>
  <si>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</si>
  <si>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</si>
  <si>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</si>
  <si>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</si>
  <si>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</si>
  <si>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</si>
  <si>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</si>
  <si>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</si>
  <si>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</si>
  <si>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</si>
  <si>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</si>
  <si>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</si>
  <si>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</si>
  <si>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</si>
  <si>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</si>
  <si>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</si>
  <si>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</si>
  <si>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</si>
  <si>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</si>
  <si>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</si>
  <si>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</si>
  <si>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</si>
  <si>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</si>
  <si>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</si>
  <si>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</si>
  <si>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</si>
  <si>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</si>
  <si>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</si>
  <si>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</si>
  <si>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</si>
  <si>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</si>
  <si>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</si>
  <si>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</si>
  <si>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</si>
  <si>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</si>
  <si>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</si>
  <si>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</si>
  <si>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</si>
  <si>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</si>
  <si>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</si>
  <si>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</si>
  <si>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</si>
  <si>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</si>
  <si>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</si>
  <si>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</si>
  <si>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</si>
  <si>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</si>
  <si>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</si>
  <si>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</si>
  <si>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</si>
  <si>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</si>
  <si>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</si>
  <si>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</si>
  <si>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</si>
  <si>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</si>
  <si>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</si>
  <si>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</si>
  <si>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</si>
  <si>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</si>
  <si>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</si>
  <si>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</si>
  <si>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</si>
  <si>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</si>
  <si>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</si>
  <si>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</si>
  <si>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</si>
  <si>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</si>
  <si>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</si>
  <si>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</si>
  <si>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</si>
  <si>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</si>
  <si>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</si>
  <si>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</si>
  <si>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</si>
  <si>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</si>
  <si>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</si>
  <si>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</si>
  <si>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</si>
  <si>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</si>
  <si>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</si>
  <si>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</si>
  <si>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</si>
  <si>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</si>
  <si>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</si>
  <si>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</si>
  <si>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</si>
  <si>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</si>
  <si>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</si>
  <si>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</si>
  <si>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</si>
  <si>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</si>
  <si>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</si>
  <si>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</si>
  <si>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</si>
  <si>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</si>
  <si>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</si>
  <si>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</si>
  <si>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</si>
  <si>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</si>
  <si>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</si>
  <si>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</si>
  <si>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</si>
  <si>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</si>
  <si>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</si>
  <si>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</si>
  <si>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</si>
  <si>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</si>
  <si>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</si>
  <si>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</si>
  <si>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</si>
  <si>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</si>
  <si>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</si>
  <si>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</si>
  <si>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</si>
  <si>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</si>
  <si>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</si>
  <si>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</si>
  <si>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</si>
  <si>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</si>
  <si>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</si>
  <si>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</si>
  <si>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</si>
  <si>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</si>
  <si>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</si>
  <si>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</si>
  <si>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</si>
  <si>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</si>
  <si>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</si>
  <si>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</si>
  <si>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</si>
  <si>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</si>
  <si>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</si>
  <si>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</si>
  <si>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</si>
  <si>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</si>
  <si>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</si>
  <si>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</si>
  <si>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</si>
  <si>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</si>
  <si>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</si>
  <si>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</si>
  <si>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</si>
  <si>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</si>
  <si>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</si>
  <si>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</si>
  <si>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</si>
  <si>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</si>
  <si>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</si>
  <si>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</si>
  <si>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</si>
  <si>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</si>
  <si>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</si>
  <si>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</si>
  <si>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</si>
  <si>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</si>
  <si>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</si>
  <si>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</si>
  <si>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</si>
  <si>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</si>
  <si>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</si>
  <si>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</si>
  <si>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</si>
  <si>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</si>
  <si>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</si>
  <si>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</si>
  <si>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</si>
  <si>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</si>
  <si>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</si>
  <si>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</si>
  <si>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</si>
  <si>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</si>
  <si>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</si>
  <si>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</si>
  <si>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</si>
  <si>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</si>
  <si>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</si>
  <si>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</si>
  <si>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</si>
  <si>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</si>
  <si>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</si>
  <si>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</si>
  <si>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</si>
  <si>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</si>
  <si>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</si>
  <si>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</si>
  <si>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</si>
  <si>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</si>
  <si>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</si>
  <si>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</si>
  <si>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</si>
  <si>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</si>
  <si>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</si>
  <si>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</si>
  <si>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</si>
  <si>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</si>
  <si>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</si>
  <si>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</si>
  <si>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</si>
  <si>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</si>
  <si>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</si>
  <si>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</si>
  <si>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</si>
  <si>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</si>
  <si>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</si>
  <si>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</si>
  <si>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</si>
  <si>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</si>
  <si>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</si>
  <si>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</si>
  <si>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</si>
  <si>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</si>
  <si>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</si>
  <si>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</si>
  <si>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</si>
  <si>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</si>
  <si>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</si>
  <si>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</si>
  <si>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</si>
  <si>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</si>
  <si>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</si>
  <si>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</si>
  <si>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</si>
  <si>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</si>
  <si>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</si>
  <si>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</si>
  <si>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</si>
  <si>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</si>
  <si>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</si>
  <si>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</si>
  <si>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</si>
  <si>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</si>
  <si>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</si>
  <si>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</si>
  <si>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</si>
  <si>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</si>
  <si>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</si>
  <si>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</si>
  <si>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</si>
  <si>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</si>
  <si>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</si>
  <si>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</si>
  <si>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</si>
  <si>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</si>
  <si>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</si>
  <si>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</si>
  <si>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</si>
  <si>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</si>
  <si>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</si>
  <si>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</si>
  <si>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</si>
  <si>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</si>
  <si>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</si>
  <si>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</si>
  <si>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</si>
  <si>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</si>
  <si>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</si>
  <si>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</si>
  <si>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</si>
  <si>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</si>
  <si>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</si>
  <si>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</si>
  <si>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</si>
  <si>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</si>
  <si>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</si>
  <si>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</si>
  <si>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</si>
  <si>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</si>
  <si>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</si>
  <si>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</si>
  <si>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</si>
  <si>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</si>
  <si>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</si>
  <si>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</si>
  <si>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</si>
  <si>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</si>
  <si>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</si>
  <si>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</si>
  <si>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</si>
  <si>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</si>
  <si>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</si>
  <si>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</si>
  <si>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</si>
  <si>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</si>
  <si>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</si>
  <si>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</si>
  <si>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</si>
  <si>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</si>
  <si>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</si>
  <si>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</si>
  <si>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</si>
  <si>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</si>
  <si>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</si>
  <si>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</si>
  <si>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</si>
  <si>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</si>
  <si>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</si>
  <si>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</si>
  <si>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</si>
  <si>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</si>
  <si>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</si>
  <si>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</si>
  <si>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</si>
  <si>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</si>
  <si>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</si>
  <si>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</si>
  <si>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</si>
  <si>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</si>
  <si>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</si>
  <si>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</si>
  <si>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</si>
  <si>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</si>
  <si>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</si>
  <si>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</si>
  <si>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</si>
  <si>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</si>
  <si>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</si>
  <si>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</si>
  <si>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</si>
  <si>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</si>
  <si>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</si>
  <si>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</si>
  <si>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</si>
  <si>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</si>
  <si>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</si>
  <si>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</si>
  <si>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</si>
  <si>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</si>
  <si>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</si>
  <si>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</si>
  <si>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</si>
  <si>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</si>
  <si>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</si>
  <si>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</si>
  <si>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</si>
  <si>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</si>
  <si>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</si>
  <si>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</si>
  <si>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</si>
  <si>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</si>
  <si>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</si>
  <si>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</si>
  <si>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</si>
  <si>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</si>
  <si>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</si>
  <si>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</si>
  <si>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</si>
  <si>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</si>
  <si>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</si>
  <si>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</si>
  <si>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</si>
  <si>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</si>
  <si>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</si>
  <si>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</si>
  <si>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</si>
  <si>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</si>
  <si>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</si>
  <si>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</si>
  <si>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</si>
  <si>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</si>
  <si>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</si>
  <si>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</si>
  <si>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</si>
  <si>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</si>
  <si>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</si>
  <si>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</si>
  <si>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</si>
  <si>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</si>
  <si>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</si>
  <si>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</si>
  <si>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</si>
  <si>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</si>
  <si>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</si>
  <si>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</si>
  <si>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</si>
  <si>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</si>
  <si>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</si>
  <si>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</si>
  <si>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</si>
  <si>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</si>
  <si>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</si>
  <si>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</si>
  <si>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</si>
  <si>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</si>
  <si>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</si>
  <si>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</si>
  <si>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</si>
  <si>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</si>
  <si>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</si>
  <si>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</si>
  <si>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</si>
  <si>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</si>
  <si>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</si>
  <si>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</si>
  <si>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</si>
  <si>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</si>
  <si>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</si>
  <si>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</si>
  <si>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</si>
  <si>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</si>
  <si>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</si>
  <si>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</si>
  <si>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</si>
  <si>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</si>
  <si>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</si>
  <si>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</si>
  <si>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</si>
  <si>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</si>
  <si>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</si>
  <si>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</si>
  <si>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</si>
  <si>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</si>
  <si>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</si>
  <si>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</si>
  <si>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</si>
  <si>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</si>
  <si>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</si>
  <si>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</si>
  <si>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</si>
  <si>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</si>
  <si>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</si>
  <si>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</si>
  <si>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</si>
  <si>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</si>
  <si>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</si>
  <si>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</si>
  <si>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</si>
  <si>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</si>
  <si>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</si>
  <si>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</si>
  <si>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</si>
  <si>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</si>
  <si>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</si>
  <si>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</si>
  <si>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</si>
  <si>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</si>
  <si>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</si>
  <si>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</si>
  <si>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</si>
  <si>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</si>
  <si>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</si>
  <si>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</si>
  <si>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</si>
  <si>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</si>
  <si>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</si>
  <si>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</si>
  <si>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</si>
  <si>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</si>
  <si>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</si>
  <si>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</si>
  <si>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</si>
  <si>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</si>
  <si>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</si>
  <si>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</si>
  <si>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</si>
  <si>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</si>
  <si>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</si>
  <si>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</si>
  <si>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</si>
  <si>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</si>
  <si>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</si>
  <si>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</si>
  <si>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</si>
  <si>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</si>
  <si>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</si>
  <si>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</si>
  <si>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</si>
  <si>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</si>
  <si>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</si>
  <si>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</si>
  <si>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</si>
  <si>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</si>
  <si>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</si>
  <si>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</si>
  <si>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</si>
  <si>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</si>
  <si>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</si>
  <si>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</si>
  <si>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</si>
  <si>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</si>
  <si>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</si>
  <si>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</si>
  <si>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</si>
  <si>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</si>
  <si>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</si>
  <si>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</si>
  <si>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</si>
  <si>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</si>
  <si>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</si>
  <si>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</si>
  <si>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</si>
  <si>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</si>
  <si>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</si>
  <si>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</si>
  <si>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</si>
  <si>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</si>
  <si>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</si>
  <si>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</si>
  <si>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</si>
  <si>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</si>
  <si>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</si>
  <si>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</si>
  <si>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</si>
  <si>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</si>
  <si>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</si>
  <si>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</si>
  <si>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</si>
  <si>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</si>
  <si>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</si>
  <si>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</si>
  <si>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</si>
  <si>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</si>
  <si>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</si>
  <si>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</si>
  <si>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</si>
  <si>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</si>
  <si>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</si>
  <si>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</si>
  <si>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</si>
  <si>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</si>
  <si>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</si>
  <si>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</si>
  <si>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</si>
  <si>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</si>
  <si>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</si>
  <si>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</si>
  <si>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</si>
  <si>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</si>
  <si>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</si>
  <si>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</si>
  <si>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</si>
  <si>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</si>
  <si>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</si>
  <si>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</si>
  <si>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</si>
  <si>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</si>
  <si>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</si>
  <si>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</si>
  <si>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</si>
  <si>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</si>
  <si>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</si>
  <si>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</si>
  <si>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</si>
  <si>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</si>
  <si>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</si>
  <si>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</si>
  <si>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</si>
  <si>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</si>
  <si>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</si>
  <si>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</si>
  <si>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</si>
  <si>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</si>
  <si>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</si>
  <si>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</si>
  <si>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</si>
  <si>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</si>
  <si>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</si>
  <si>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</si>
  <si>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</si>
  <si>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</si>
  <si>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</si>
  <si>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</si>
  <si>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</si>
  <si>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</si>
  <si>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</si>
  <si>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</si>
  <si>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</si>
  <si>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</si>
  <si>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</si>
  <si>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</si>
  <si>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</si>
  <si>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</si>
  <si>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</si>
  <si>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</si>
  <si>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</si>
  <si>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</si>
  <si>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</si>
  <si>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</si>
  <si>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</si>
  <si>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</si>
  <si>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</si>
  <si>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</si>
  <si>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</si>
  <si>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</si>
  <si>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</si>
  <si>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</si>
  <si>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</si>
  <si>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</si>
  <si>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</si>
  <si>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</si>
  <si>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</si>
  <si>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</si>
  <si>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</si>
  <si>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</si>
  <si>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</si>
  <si>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</si>
  <si>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</si>
  <si>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</si>
  <si>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</si>
  <si>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</si>
  <si>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</si>
  <si>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</si>
  <si>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</si>
  <si>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</si>
  <si>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</si>
  <si>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</si>
  <si>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</si>
  <si>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</si>
  <si>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</si>
  <si>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</si>
  <si>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</si>
  <si>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</si>
  <si>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</si>
  <si>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</si>
  <si>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</si>
  <si>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</si>
  <si>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</si>
  <si>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</si>
  <si>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</si>
  <si>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</si>
  <si>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</si>
  <si>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</si>
  <si>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</si>
  <si>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</si>
  <si>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</si>
  <si>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</si>
  <si>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</si>
  <si>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</si>
  <si>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</si>
  <si>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</si>
  <si>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</si>
  <si>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</si>
  <si>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</si>
  <si>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</si>
  <si>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</si>
  <si>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</si>
  <si>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</si>
  <si>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</si>
  <si>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</si>
  <si>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</si>
  <si>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</si>
  <si>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</si>
  <si>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</si>
  <si>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</si>
  <si>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</si>
  <si>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</si>
  <si>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</si>
  <si>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</si>
  <si>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</si>
  <si>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</si>
  <si>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</si>
  <si>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</si>
  <si>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</si>
  <si>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</si>
  <si>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</si>
  <si>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</si>
  <si>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</si>
  <si>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</si>
  <si>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</si>
  <si>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</si>
  <si>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</si>
  <si>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</si>
  <si>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</si>
  <si>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</si>
  <si>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</si>
  <si>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</si>
  <si>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</si>
  <si>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</si>
  <si>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</si>
  <si>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</si>
  <si>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</si>
  <si>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</si>
  <si>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</si>
  <si>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</si>
  <si>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</si>
  <si>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</si>
  <si>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</si>
  <si>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</si>
  <si>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</si>
  <si>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</si>
  <si>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</si>
  <si>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</si>
  <si>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</si>
  <si>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</si>
  <si>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</si>
  <si>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</si>
  <si>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</si>
  <si>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</si>
  <si>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</si>
  <si>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</si>
  <si>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</si>
  <si>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</si>
  <si>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</si>
  <si>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</si>
  <si>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</si>
  <si>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</si>
  <si>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</si>
  <si>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</si>
  <si>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</si>
  <si>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</si>
  <si>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</si>
  <si>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</si>
  <si>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</si>
  <si>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</si>
  <si>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</si>
  <si>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</si>
  <si>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</si>
  <si>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</si>
  <si>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</si>
  <si>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</si>
  <si>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</si>
  <si>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</si>
  <si>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</si>
  <si>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</si>
  <si>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</si>
  <si>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</si>
  <si>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</si>
  <si>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</si>
  <si>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</si>
  <si>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</si>
  <si>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</si>
  <si>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</si>
  <si>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</si>
  <si>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</si>
  <si>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</si>
  <si>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</si>
  <si>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</si>
  <si>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</si>
  <si>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</si>
  <si>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</si>
  <si>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</si>
  <si>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</si>
  <si>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</si>
  <si>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</si>
  <si>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</si>
  <si>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</si>
  <si>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</si>
  <si>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</si>
  <si>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</si>
  <si>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</si>
  <si>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</si>
  <si>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</si>
  <si>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</si>
  <si>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</si>
  <si>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</si>
  <si>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</si>
  <si>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</si>
  <si>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</si>
  <si>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</si>
  <si>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</si>
  <si>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</si>
  <si>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</si>
  <si>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</si>
  <si>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</si>
  <si>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</si>
  <si>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</si>
  <si>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</si>
  <si>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</si>
  <si>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</si>
  <si>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</si>
  <si>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</si>
  <si>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</si>
  <si>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</si>
  <si>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</si>
  <si>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</si>
  <si>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</si>
  <si>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</si>
  <si>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</si>
  <si>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</si>
  <si>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</si>
  <si>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</si>
  <si>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</si>
  <si>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</si>
  <si>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</si>
  <si>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</si>
  <si>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</si>
  <si>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</si>
  <si>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</si>
  <si>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</si>
  <si>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</si>
  <si>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</si>
  <si>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</si>
  <si>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</si>
  <si>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</si>
  <si>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</si>
  <si>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</si>
  <si>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</si>
  <si>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</si>
  <si>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</si>
  <si>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</si>
  <si>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</si>
  <si>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</si>
  <si>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</si>
  <si>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</si>
  <si>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</si>
  <si>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</si>
  <si>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</si>
  <si>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</si>
  <si>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</si>
  <si>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</si>
  <si>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</si>
  <si>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</si>
  <si>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</si>
  <si>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</si>
  <si>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</si>
  <si>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</si>
  <si>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</si>
  <si>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</si>
  <si>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</si>
  <si>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</si>
  <si>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</si>
  <si>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</si>
  <si>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</si>
  <si>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</si>
  <si>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</si>
  <si>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</si>
  <si>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</si>
  <si>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</si>
  <si>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</si>
  <si>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</si>
  <si>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</si>
  <si>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</si>
  <si>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</si>
  <si>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</si>
  <si>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</si>
  <si>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</si>
  <si>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</si>
  <si>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</si>
  <si>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</si>
  <si>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</si>
  <si>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</si>
  <si>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</si>
  <si>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</si>
  <si>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</si>
  <si>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</si>
  <si>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</si>
  <si>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</si>
  <si>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</si>
  <si>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</si>
  <si>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</si>
  <si>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</si>
  <si>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</si>
  <si>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</si>
  <si>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</si>
  <si>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</si>
  <si>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</si>
  <si>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</si>
  <si>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</si>
  <si>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</si>
  <si>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</si>
  <si>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</si>
  <si>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</si>
  <si>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</si>
  <si>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</si>
  <si>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</si>
  <si>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</si>
  <si>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</si>
  <si>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</si>
  <si>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</si>
  <si>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</si>
  <si>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</si>
  <si>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</si>
  <si>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</si>
  <si>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</si>
  <si>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</si>
  <si>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</si>
  <si>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</si>
  <si>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</si>
  <si>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</si>
  <si>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</si>
  <si>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</si>
  <si>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</si>
  <si>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</si>
  <si>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</si>
  <si>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</si>
  <si>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</si>
  <si>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</si>
  <si>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</si>
  <si>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</si>
  <si>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</si>
  <si>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</si>
  <si>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</si>
  <si>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</si>
  <si>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</si>
  <si>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</si>
  <si>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</si>
  <si>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</si>
  <si>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</si>
  <si>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</si>
  <si>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</si>
  <si>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</si>
  <si>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</si>
  <si>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</si>
  <si>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</si>
  <si>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</si>
  <si>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</si>
  <si>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</si>
  <si>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</si>
  <si>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</si>
  <si>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</si>
  <si>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</si>
  <si>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</si>
  <si>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</si>
  <si>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</si>
  <si>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</si>
  <si>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</si>
  <si>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</si>
  <si>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</si>
  <si>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</si>
  <si>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</si>
  <si>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</si>
  <si>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</si>
  <si>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</si>
  <si>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</si>
  <si>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</si>
  <si>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</si>
  <si>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</si>
  <si>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</si>
  <si>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</si>
  <si>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</si>
  <si>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</si>
  <si>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</si>
  <si>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</si>
  <si>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</si>
  <si>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</si>
  <si>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</si>
  <si>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</si>
  <si>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</si>
  <si>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</si>
  <si>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</si>
  <si>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</si>
  <si>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</si>
  <si>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</si>
  <si>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</si>
  <si>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</si>
  <si>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</si>
  <si>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</si>
  <si>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</si>
  <si>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</si>
  <si>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</si>
  <si>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</si>
  <si>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</si>
  <si>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</si>
  <si>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</si>
  <si>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</si>
  <si>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</si>
  <si>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</si>
  <si>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</si>
  <si>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</si>
  <si>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</si>
  <si>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</si>
  <si>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</si>
  <si>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</si>
  <si>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</si>
  <si>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</si>
  <si>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</si>
  <si>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</si>
  <si>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</si>
  <si>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</si>
  <si>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</si>
  <si>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</si>
  <si>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</si>
  <si>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</si>
  <si>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</si>
  <si>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</si>
  <si>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</si>
  <si>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</si>
  <si>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</si>
  <si>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</si>
  <si>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</si>
  <si>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</si>
  <si>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</si>
  <si>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</si>
  <si>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</si>
  <si>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</si>
  <si>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</si>
  <si>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</si>
  <si>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</si>
  <si>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</si>
  <si>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</si>
  <si>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</si>
  <si>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</si>
  <si>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</si>
  <si>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</si>
  <si>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</si>
  <si>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</si>
  <si>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</si>
  <si>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</si>
  <si>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</si>
  <si>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</si>
  <si>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</si>
  <si>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</si>
  <si>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</si>
  <si>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</si>
  <si>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</si>
  <si>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</si>
  <si>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</si>
  <si>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</si>
  <si>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</si>
  <si>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</si>
  <si>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</si>
  <si>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</si>
  <si>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</si>
  <si>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</si>
  <si>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</si>
  <si>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</si>
  <si>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</si>
  <si>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</si>
  <si>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</si>
  <si>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</si>
  <si>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</si>
  <si>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</si>
  <si>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</si>
  <si>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</si>
  <si>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</si>
  <si>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</si>
  <si>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</si>
  <si>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</si>
  <si>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</si>
  <si>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</si>
  <si>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</si>
  <si>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</si>
  <si>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</si>
  <si>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</si>
  <si>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</si>
  <si>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</si>
  <si>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</si>
  <si>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</si>
  <si>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</si>
  <si>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</si>
  <si>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</si>
  <si>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</si>
  <si>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</si>
  <si>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</si>
  <si>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</si>
  <si>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</si>
  <si>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</si>
  <si>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</si>
  <si>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</si>
  <si>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</si>
  <si>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</si>
  <si>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</si>
  <si>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</si>
  <si>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</si>
  <si>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</si>
  <si>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</si>
  <si>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</si>
  <si>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</si>
  <si>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</si>
  <si>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</si>
  <si>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</si>
  <si>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</si>
  <si>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</si>
  <si>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</si>
  <si>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</si>
  <si>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</si>
  <si>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</si>
  <si>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</si>
  <si>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</si>
  <si>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</si>
  <si>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</si>
  <si>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</si>
  <si>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</si>
  <si>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</si>
  <si>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</si>
  <si>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</si>
  <si>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</si>
  <si>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</si>
  <si>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</si>
  <si>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</si>
  <si>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</si>
  <si>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</si>
  <si>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</si>
  <si>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</si>
  <si>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</si>
  <si>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</si>
  <si>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</si>
  <si>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</si>
  <si>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</si>
  <si>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</si>
  <si>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</si>
  <si>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</si>
  <si>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</si>
  <si>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</si>
  <si>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</si>
  <si>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</si>
  <si>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</si>
  <si>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</si>
  <si>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</si>
  <si>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</si>
  <si>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</si>
  <si>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</si>
  <si>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</si>
  <si>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</si>
  <si>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</si>
  <si>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</si>
  <si>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</si>
  <si>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</si>
  <si>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</si>
  <si>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</si>
  <si>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</si>
  <si>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</si>
  <si>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</si>
  <si>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</si>
  <si>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</si>
  <si>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</si>
  <si>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</si>
  <si>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</si>
  <si>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</si>
  <si>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</si>
  <si>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</si>
  <si>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</si>
  <si>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</si>
  <si>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</si>
  <si>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</si>
  <si>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</si>
  <si>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</si>
  <si>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</si>
  <si>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</si>
  <si>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</si>
  <si>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</si>
  <si>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</si>
  <si>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</si>
  <si>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</si>
  <si>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</si>
  <si>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</si>
  <si>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</si>
  <si>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</si>
  <si>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</si>
  <si>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</si>
  <si>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</si>
  <si>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</si>
  <si>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</si>
  <si>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</si>
  <si>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</si>
  <si>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</si>
  <si>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</si>
  <si>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</si>
  <si>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</si>
  <si>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</si>
  <si>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</si>
  <si>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</si>
  <si>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</si>
  <si>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</si>
  <si>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</si>
  <si>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</si>
  <si>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</si>
  <si>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</si>
  <si>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</si>
  <si>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</si>
  <si>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</si>
  <si>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</si>
  <si>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</si>
  <si>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</si>
  <si>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</si>
  <si>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</si>
  <si>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</si>
  <si>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</si>
  <si>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</si>
  <si>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</si>
  <si>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</si>
  <si>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</si>
  <si>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</si>
  <si>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</si>
  <si>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</si>
  <si>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</si>
  <si>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</si>
  <si>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</si>
  <si>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</si>
  <si>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</si>
  <si>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</si>
  <si>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</si>
  <si>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</si>
  <si>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</si>
  <si>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</si>
  <si>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</si>
  <si>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</si>
  <si>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</si>
  <si>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</si>
  <si>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</si>
  <si>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</si>
  <si>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</si>
  <si>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</si>
  <si>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</si>
  <si>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</si>
  <si>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</si>
  <si>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</si>
  <si>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</si>
  <si>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</si>
  <si>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</si>
  <si>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</si>
  <si>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</si>
  <si>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</si>
  <si>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</si>
  <si>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</si>
  <si>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</si>
  <si>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</si>
  <si>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</si>
  <si>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</si>
  <si>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</si>
  <si>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</si>
  <si>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</si>
  <si>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</si>
  <si>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</si>
  <si>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</si>
  <si>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</si>
  <si>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</si>
  <si>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</si>
  <si>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</si>
  <si>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</si>
  <si>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</si>
  <si>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</si>
  <si>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</si>
  <si>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</si>
  <si>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</si>
  <si>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</si>
  <si>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</si>
  <si>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</si>
  <si>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</si>
  <si>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</si>
  <si>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</si>
  <si>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</si>
  <si>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</si>
  <si>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</si>
  <si>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</si>
  <si>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</si>
  <si>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</si>
  <si>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</si>
  <si>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</si>
  <si>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</si>
  <si>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</si>
  <si>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</si>
  <si>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</si>
  <si>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</si>
  <si>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</si>
  <si>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</si>
  <si>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</si>
  <si>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</si>
  <si>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</si>
  <si>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</si>
  <si>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</si>
  <si>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</si>
  <si>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</si>
  <si>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</si>
  <si>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</si>
  <si>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</si>
  <si>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</si>
  <si>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</si>
  <si>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</si>
  <si>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</si>
  <si>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</si>
  <si>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</si>
  <si>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</si>
  <si>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</si>
  <si>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</si>
  <si>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</si>
  <si>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</si>
  <si>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</si>
  <si>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</si>
  <si>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</si>
  <si>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</si>
  <si>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</si>
  <si>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</si>
  <si>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</si>
  <si>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</si>
  <si>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</si>
  <si>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</si>
  <si>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</si>
  <si>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</si>
  <si>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</si>
  <si>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</si>
  <si>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</si>
  <si>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</si>
  <si>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</si>
  <si>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</si>
  <si>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</si>
  <si>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</si>
  <si>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</si>
  <si>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</si>
  <si>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</si>
  <si>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</si>
  <si>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</si>
  <si>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</si>
  <si>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</si>
  <si>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</si>
  <si>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</si>
  <si>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</si>
  <si>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</si>
  <si>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</si>
  <si>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</si>
  <si>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</si>
  <si>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</si>
  <si>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</si>
  <si>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</si>
  <si>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</si>
  <si>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</si>
  <si>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</si>
  <si>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</si>
  <si>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</si>
  <si>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</si>
  <si>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</si>
  <si>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</si>
  <si>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</si>
  <si>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</si>
  <si>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</si>
  <si>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</si>
  <si>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</si>
  <si>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</si>
  <si>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</si>
  <si>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</si>
  <si>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</si>
  <si>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</si>
  <si>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</si>
  <si>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</si>
  <si>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</si>
  <si>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</si>
  <si>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</si>
  <si>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</si>
  <si>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</si>
  <si>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</si>
  <si>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</si>
  <si>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</si>
  <si>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</si>
  <si>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</si>
  <si>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</si>
  <si>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</si>
  <si>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</si>
  <si>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</si>
  <si>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</si>
  <si>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</si>
  <si>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</si>
  <si>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</si>
  <si>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</si>
  <si>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</si>
  <si>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</si>
  <si>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</si>
  <si>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</si>
  <si>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</si>
  <si>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</si>
  <si>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</si>
  <si>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</si>
  <si>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</si>
  <si>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</si>
  <si>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</si>
  <si>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</si>
  <si>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</si>
  <si>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</si>
  <si>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</si>
  <si>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</si>
  <si>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</si>
  <si>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</si>
  <si>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</si>
  <si>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</si>
  <si>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</si>
  <si>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</si>
  <si>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</si>
  <si>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</si>
  <si>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</si>
  <si>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</si>
  <si>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</si>
  <si>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</si>
  <si>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</si>
  <si>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</si>
  <si>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</si>
  <si>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</si>
  <si>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</si>
  <si>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</si>
  <si>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</si>
  <si>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</si>
  <si>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</si>
  <si>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</si>
  <si>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</si>
  <si>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</si>
  <si>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</si>
  <si>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</si>
  <si>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</si>
  <si>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</si>
  <si>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</si>
  <si>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</si>
  <si>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</si>
  <si>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</si>
  <si>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</si>
  <si>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</si>
  <si>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</si>
  <si>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</si>
  <si>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</si>
  <si>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</si>
  <si>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</si>
  <si>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</si>
  <si>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</si>
  <si>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</si>
  <si>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</si>
  <si>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</si>
  <si>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</si>
  <si>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</si>
  <si>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</si>
  <si>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</si>
  <si>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</si>
  <si>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</si>
  <si>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</si>
  <si>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</si>
  <si>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</si>
  <si>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</si>
  <si>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</si>
  <si>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</si>
  <si>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</si>
  <si>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</si>
  <si>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</si>
  <si>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</si>
  <si>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</si>
  <si>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</si>
  <si>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</si>
  <si>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</si>
  <si>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</si>
  <si>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</si>
  <si>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</si>
  <si>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</si>
  <si>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</si>
  <si>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</si>
  <si>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</si>
  <si>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</si>
  <si>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</si>
  <si>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</si>
  <si>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</si>
  <si>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</si>
  <si>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</si>
  <si>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</si>
  <si>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</si>
  <si>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</si>
  <si>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</si>
  <si>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</si>
  <si>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</si>
  <si>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</si>
  <si>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</si>
  <si>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</si>
  <si>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</si>
  <si>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</si>
  <si>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</si>
  <si>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</si>
  <si>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</si>
  <si>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</si>
  <si>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</si>
  <si>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</si>
  <si>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</si>
  <si>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</si>
  <si>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</si>
  <si>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</si>
  <si>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</si>
  <si>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</si>
  <si>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</si>
  <si>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</si>
  <si>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</si>
  <si>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</si>
  <si>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</si>
  <si>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</si>
  <si>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</si>
  <si>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</si>
  <si>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</si>
  <si>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</si>
  <si>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</si>
  <si>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</si>
  <si>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</si>
  <si>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</si>
  <si>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</si>
  <si>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</si>
  <si>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</si>
  <si>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</si>
  <si>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</si>
  <si>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</si>
  <si>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</si>
  <si>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</si>
  <si>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</si>
  <si>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</si>
  <si>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</si>
  <si>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</si>
  <si>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</si>
  <si>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</si>
  <si>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</si>
  <si>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</si>
  <si>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</si>
  <si>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</si>
  <si>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</si>
  <si>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</si>
  <si>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</si>
  <si>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</si>
  <si>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</si>
  <si>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</si>
  <si>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</si>
  <si>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</si>
  <si>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</si>
  <si>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</si>
  <si>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</si>
  <si>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</si>
  <si>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</si>
  <si>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</si>
  <si>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</si>
  <si>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</si>
  <si>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</si>
  <si>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</si>
  <si>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</si>
  <si>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</si>
  <si>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</si>
  <si>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</si>
  <si>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</si>
  <si>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</si>
  <si>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</si>
  <si>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</si>
  <si>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</si>
  <si>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</si>
  <si>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</si>
  <si>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</si>
  <si>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</si>
  <si>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</si>
  <si>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</si>
  <si>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</si>
  <si>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</si>
  <si>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</si>
  <si>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</si>
  <si>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</si>
  <si>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</si>
  <si>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</si>
  <si>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</si>
  <si>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</si>
  <si>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</si>
  <si>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</si>
  <si>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</si>
  <si>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</si>
  <si>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</si>
  <si>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</si>
  <si>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</si>
  <si>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</si>
  <si>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</si>
  <si>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</si>
  <si>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</si>
  <si>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</si>
  <si>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</si>
  <si>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</si>
  <si>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</si>
  <si>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</si>
  <si>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</si>
  <si>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</si>
  <si>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</si>
  <si>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</si>
  <si>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</si>
  <si>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</si>
  <si>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</si>
  <si>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</si>
  <si>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</si>
  <si>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</si>
  <si>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</si>
  <si>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</si>
  <si>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</si>
  <si>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</si>
  <si>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</si>
  <si>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</si>
  <si>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</si>
  <si>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</si>
  <si>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</si>
  <si>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</si>
  <si>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</si>
  <si>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</si>
  <si>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</si>
  <si>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</si>
  <si>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</si>
  <si>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</si>
  <si>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</si>
  <si>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</si>
  <si>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</si>
  <si>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</si>
  <si>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</si>
  <si>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</si>
  <si>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</si>
  <si>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</si>
  <si>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</si>
  <si>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</si>
  <si>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</si>
  <si>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</si>
  <si>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</si>
  <si>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</si>
  <si>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</si>
  <si>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</si>
  <si>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</si>
  <si>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</si>
  <si>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</si>
  <si>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</si>
  <si>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</si>
  <si>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</si>
  <si>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</si>
  <si>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</si>
  <si>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</si>
  <si>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</si>
  <si>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</si>
  <si>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</si>
  <si>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</si>
  <si>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</si>
  <si>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</si>
  <si>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</si>
  <si>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</si>
  <si>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</si>
  <si>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</si>
  <si>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</si>
  <si>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</si>
  <si>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</si>
  <si>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</si>
  <si>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</si>
  <si>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</si>
  <si>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</si>
  <si>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</si>
  <si>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</si>
  <si>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</si>
  <si>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</si>
  <si>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</si>
  <si>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</si>
  <si>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</si>
  <si>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</si>
  <si>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</si>
  <si>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</si>
  <si>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</si>
  <si>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</si>
  <si>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</si>
  <si>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</si>
  <si>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</si>
  <si>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</si>
  <si>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</si>
  <si>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</si>
  <si>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</si>
  <si>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</si>
  <si>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</si>
  <si>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</si>
  <si>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</si>
  <si>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</si>
  <si>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</si>
  <si>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</si>
  <si>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</si>
  <si>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</si>
  <si>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</si>
  <si>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</si>
  <si>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</si>
  <si>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</si>
  <si>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</si>
  <si>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</si>
  <si>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</si>
  <si>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</si>
  <si>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</si>
  <si>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</si>
  <si>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</si>
  <si>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</si>
  <si>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</si>
  <si>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</si>
  <si>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</si>
  <si>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</si>
  <si>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</si>
  <si>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</si>
  <si>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</si>
  <si>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</si>
  <si>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</si>
  <si>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</si>
  <si>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</si>
  <si>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</si>
  <si>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</si>
  <si>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</si>
  <si>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</si>
  <si>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</si>
  <si>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</si>
  <si>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</si>
  <si>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</si>
  <si>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</si>
  <si>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</si>
  <si>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</si>
  <si>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</si>
  <si>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</si>
  <si>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</si>
  <si>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</si>
  <si>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</si>
  <si>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</si>
  <si>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</si>
  <si>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</si>
  <si>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</si>
  <si>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</si>
  <si>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</si>
  <si>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</si>
  <si>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</si>
  <si>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</si>
  <si>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</si>
  <si>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</si>
  <si>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</si>
  <si>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</si>
  <si>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</si>
  <si>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</si>
  <si>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</si>
  <si>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</si>
  <si>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</si>
  <si>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</si>
  <si>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</si>
  <si>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</si>
  <si>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</si>
  <si>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</si>
  <si>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</si>
  <si>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</si>
  <si>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</si>
  <si>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</si>
  <si>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</si>
  <si>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</si>
  <si>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</si>
  <si>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</si>
  <si>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</si>
  <si>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</si>
  <si>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</si>
  <si>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</si>
  <si>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</si>
  <si>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</si>
  <si>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</si>
  <si>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</si>
  <si>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</si>
  <si>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</si>
  <si>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</si>
  <si>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</si>
  <si>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</si>
  <si>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</si>
  <si>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</si>
  <si>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</si>
  <si>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</si>
  <si>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</si>
  <si>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</si>
  <si>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</si>
  <si>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</si>
  <si>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</si>
  <si>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</si>
  <si>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</si>
  <si>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</si>
  <si>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</si>
  <si>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</si>
  <si>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</si>
  <si>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</si>
  <si>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</si>
  <si>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</si>
  <si>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</si>
  <si>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</si>
  <si>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</si>
  <si>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</si>
  <si>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</si>
  <si>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</si>
  <si>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</si>
  <si>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</si>
  <si>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</si>
  <si>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</si>
  <si>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</si>
  <si>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</si>
  <si>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</si>
  <si>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</si>
  <si>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</si>
  <si>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</si>
  <si>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</si>
  <si>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</si>
  <si>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</si>
  <si>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</si>
  <si>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</si>
  <si>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</si>
  <si>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</si>
  <si>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</si>
  <si>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</si>
  <si>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</si>
  <si>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</si>
  <si>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</si>
  <si>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</si>
  <si>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</si>
  <si>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</si>
  <si>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</si>
  <si>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</si>
  <si>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</si>
  <si>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</si>
  <si>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</si>
  <si>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</si>
  <si>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</si>
  <si>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</si>
  <si>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</si>
  <si>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</si>
  <si>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</si>
  <si>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</si>
  <si>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</si>
  <si>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</si>
  <si>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</si>
  <si>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</si>
  <si>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</si>
  <si>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</si>
  <si>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</si>
  <si>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</si>
  <si>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</si>
  <si>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</si>
  <si>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</si>
  <si>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</si>
  <si>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</si>
  <si>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</si>
  <si>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</si>
  <si>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</si>
  <si>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</si>
  <si>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</si>
  <si>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</si>
  <si>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</si>
  <si>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</si>
  <si>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</si>
  <si>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</si>
  <si>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</si>
  <si>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</si>
  <si>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</si>
  <si>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</si>
  <si>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</si>
  <si>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</si>
  <si>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</si>
  <si>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</si>
  <si>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</si>
  <si>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</si>
  <si>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</si>
  <si>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</si>
  <si>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</si>
  <si>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</si>
  <si>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</si>
  <si>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</si>
  <si>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</si>
  <si>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</si>
  <si>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</si>
  <si>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</si>
  <si>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</si>
  <si>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</si>
  <si>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</si>
  <si>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</si>
  <si>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</si>
  <si>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</si>
  <si>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</si>
  <si>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</si>
  <si>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</si>
  <si>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</si>
  <si>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</si>
  <si>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</si>
  <si>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</si>
  <si>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</si>
  <si>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</si>
  <si>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</si>
  <si>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</si>
  <si>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</si>
  <si>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</si>
  <si>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</si>
  <si>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</si>
  <si>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</si>
  <si>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</si>
  <si>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</si>
  <si>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</si>
  <si>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</si>
  <si>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</si>
  <si>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</si>
  <si>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</si>
  <si>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</si>
  <si>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</si>
  <si>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</si>
  <si>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</si>
  <si>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</si>
  <si>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</si>
  <si>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</si>
  <si>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</si>
  <si>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</si>
  <si>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</si>
  <si>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</si>
  <si>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</si>
  <si>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</si>
  <si>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</si>
  <si>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</si>
  <si>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</si>
  <si>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</si>
  <si>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</si>
  <si>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</si>
  <si>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</si>
  <si>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</si>
  <si>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</si>
  <si>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</si>
  <si>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</si>
  <si>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</si>
  <si>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</si>
  <si>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</si>
  <si>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</si>
  <si>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</si>
  <si>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</si>
  <si>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</si>
  <si>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</si>
  <si>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</si>
  <si>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</si>
  <si>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</si>
  <si>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</si>
  <si>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</si>
  <si>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</si>
  <si>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</si>
  <si>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</si>
  <si>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</si>
  <si>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</si>
  <si>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</si>
  <si>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</si>
  <si>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</si>
  <si>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</si>
  <si>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</si>
  <si>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</si>
  <si>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</si>
  <si>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</si>
  <si>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</si>
  <si>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</si>
  <si>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</si>
  <si>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</si>
  <si>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</si>
  <si>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</si>
  <si>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</si>
  <si>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</si>
  <si>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</si>
  <si>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</si>
  <si>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</si>
  <si>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</si>
  <si>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</si>
  <si>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</si>
  <si>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</si>
  <si>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</si>
  <si>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</si>
  <si>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</si>
  <si>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</si>
  <si>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</si>
  <si>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</si>
  <si>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</si>
  <si>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</si>
  <si>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</si>
  <si>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</si>
  <si>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</si>
  <si>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</si>
  <si>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</si>
  <si>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</si>
  <si>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</si>
  <si>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</si>
  <si>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</si>
  <si>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</si>
  <si>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</si>
  <si>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</si>
  <si>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</si>
  <si>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</si>
  <si>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</si>
  <si>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</si>
  <si>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</si>
  <si>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</si>
  <si>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</si>
  <si>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</si>
  <si>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</si>
  <si>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</si>
  <si>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</si>
  <si>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</si>
  <si>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</si>
  <si>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</si>
  <si>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</si>
  <si>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</si>
  <si>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</si>
  <si>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</si>
  <si>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</si>
  <si>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</si>
  <si>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</si>
  <si>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</si>
  <si>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</si>
  <si>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</si>
  <si>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</si>
  <si>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</si>
  <si>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</si>
  <si>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</si>
  <si>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</si>
  <si>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</si>
  <si>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</si>
  <si>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</si>
  <si>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</si>
  <si>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</si>
  <si>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</si>
  <si>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</si>
  <si>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</si>
  <si>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</si>
  <si>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</si>
  <si>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</si>
  <si>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</si>
  <si>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</si>
  <si>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</si>
  <si>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</si>
  <si>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</si>
  <si>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</si>
  <si>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</si>
  <si>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</si>
  <si>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</si>
  <si>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</si>
  <si>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</si>
  <si>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</si>
  <si>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</si>
  <si>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</si>
  <si>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</si>
  <si>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</si>
  <si>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</si>
  <si>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</si>
  <si>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</si>
  <si>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</si>
  <si>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</si>
  <si>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</si>
  <si>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</si>
  <si>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</si>
  <si>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</si>
  <si>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</si>
  <si>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</si>
  <si>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</si>
  <si>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</si>
  <si>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</si>
  <si>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</si>
  <si>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</si>
  <si>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</si>
  <si>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</si>
  <si>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</si>
  <si>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</si>
  <si>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</si>
  <si>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</si>
  <si>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</si>
  <si>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</si>
  <si>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</si>
  <si>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</si>
  <si>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</si>
  <si>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</si>
  <si>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</si>
  <si>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</si>
  <si>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</si>
  <si>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</si>
  <si>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</si>
  <si>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</si>
  <si>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</si>
  <si>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</si>
  <si>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</si>
  <si>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</si>
  <si>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</si>
  <si>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</si>
  <si>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</si>
  <si>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</si>
  <si>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</si>
  <si>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</si>
  <si>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</si>
  <si>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</si>
  <si>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</si>
  <si>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</si>
  <si>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</si>
  <si>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</si>
  <si>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</si>
  <si>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</si>
  <si>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</si>
  <si>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</si>
  <si>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</si>
  <si>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</si>
  <si>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</si>
  <si>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</si>
  <si>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</si>
  <si>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</si>
  <si>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</si>
  <si>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</si>
  <si>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</si>
  <si>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</si>
  <si>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</si>
  <si>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</si>
  <si>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</si>
  <si>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</si>
  <si>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</si>
  <si>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</si>
  <si>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</si>
  <si>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</si>
  <si>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</si>
  <si>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</si>
  <si>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</si>
  <si>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</si>
  <si>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</si>
  <si>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</si>
  <si>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</si>
  <si>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</si>
  <si>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</si>
  <si>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</si>
  <si>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</si>
  <si>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</si>
  <si>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</si>
  <si>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</si>
  <si>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</si>
  <si>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</si>
  <si>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</si>
  <si>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</si>
  <si>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</si>
  <si>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</si>
  <si>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</si>
  <si>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</si>
  <si>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</si>
  <si>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</si>
  <si>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</si>
  <si>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</si>
  <si>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</si>
  <si>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</si>
  <si>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</si>
  <si>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</si>
  <si>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</si>
  <si>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</si>
  <si>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</si>
  <si>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</si>
  <si>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</si>
  <si>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</si>
  <si>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</si>
  <si>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</si>
  <si>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</si>
  <si>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</si>
  <si>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</si>
  <si>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</si>
  <si>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</si>
  <si>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</si>
  <si>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</si>
  <si>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</si>
  <si>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</si>
  <si>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</si>
  <si>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</si>
  <si>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</si>
  <si>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</si>
  <si>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</si>
  <si>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</si>
  <si>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</si>
  <si>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</si>
  <si>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</si>
  <si>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</si>
  <si>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</si>
  <si>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</si>
  <si>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</si>
  <si>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</si>
  <si>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</si>
  <si>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</si>
  <si>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</si>
  <si>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</si>
  <si>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</si>
  <si>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</si>
  <si>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</si>
  <si>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</si>
  <si>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</si>
  <si>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</si>
  <si>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</si>
  <si>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</si>
  <si>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</si>
  <si>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</si>
  <si>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</si>
  <si>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</si>
  <si>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</si>
  <si>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</si>
  <si>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</si>
  <si>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</si>
  <si>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</si>
  <si>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</si>
  <si>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</si>
  <si>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</si>
  <si>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</si>
  <si>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</si>
  <si>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</si>
  <si>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</si>
  <si>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</si>
  <si>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</si>
  <si>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</si>
  <si>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</si>
  <si>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</si>
  <si>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</si>
  <si>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</si>
  <si>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</si>
  <si>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</si>
  <si>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</si>
  <si>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</si>
  <si>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</si>
  <si>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</si>
  <si>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</si>
  <si>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</si>
  <si>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</si>
  <si>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</si>
  <si>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</si>
  <si>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</si>
  <si>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</si>
  <si>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</si>
  <si>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</si>
  <si>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</si>
  <si>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</si>
  <si>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</si>
  <si>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</si>
  <si>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</si>
  <si>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</si>
  <si>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</si>
  <si>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</si>
  <si>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</si>
  <si>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</si>
  <si>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</si>
  <si>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</si>
  <si>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</si>
  <si>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</si>
  <si>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</si>
  <si>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</si>
  <si>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</si>
  <si>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</si>
  <si>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</si>
  <si>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</si>
  <si>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</si>
  <si>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</si>
  <si>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</si>
  <si>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</si>
  <si>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</si>
  <si>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</si>
  <si>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</si>
  <si>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</si>
  <si>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</si>
  <si>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</si>
  <si>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</si>
  <si>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</si>
  <si>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</si>
  <si>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</si>
  <si>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</si>
  <si>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</si>
  <si>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</si>
  <si>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</si>
  <si>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</si>
  <si>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</si>
  <si>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</si>
  <si>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</si>
  <si>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</si>
  <si>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</si>
  <si>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</si>
  <si>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</si>
  <si>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</si>
  <si>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</si>
  <si>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</si>
  <si>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</si>
  <si>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</si>
  <si>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</si>
  <si>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</si>
  <si>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</si>
  <si>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</si>
  <si>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</si>
  <si>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</si>
  <si>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</si>
  <si>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</si>
  <si>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</si>
  <si>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</si>
  <si>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</si>
  <si>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</si>
  <si>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</si>
  <si>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</si>
  <si>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</si>
  <si>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</si>
  <si>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</si>
  <si>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</si>
  <si>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</si>
  <si>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</si>
  <si>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</si>
  <si>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</si>
  <si>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</si>
  <si>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</si>
  <si>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</si>
  <si>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</si>
  <si>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</si>
  <si>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</si>
  <si>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</si>
  <si>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</si>
  <si>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</si>
  <si>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</si>
  <si>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</si>
  <si>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</si>
  <si>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</si>
  <si>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</si>
  <si>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</si>
  <si>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</si>
  <si>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</si>
  <si>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</si>
  <si>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</si>
  <si>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</si>
  <si>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</si>
  <si>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</si>
  <si>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</si>
  <si>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</si>
  <si>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</si>
  <si>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</si>
  <si>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</si>
  <si>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</si>
  <si>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</si>
  <si>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</si>
  <si>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</si>
  <si>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</si>
  <si>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</si>
  <si>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</si>
  <si>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</si>
  <si>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</si>
  <si>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</si>
  <si>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</si>
  <si>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</si>
  <si>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</si>
  <si>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</si>
  <si>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</si>
  <si>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</si>
  <si>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</si>
  <si>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</si>
  <si>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</si>
  <si>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</si>
  <si>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</si>
  <si>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</si>
  <si>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</si>
  <si>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</si>
  <si>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</si>
  <si>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</si>
  <si>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</si>
  <si>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</si>
  <si>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</si>
  <si>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</si>
  <si>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</si>
  <si>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</si>
  <si>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</si>
  <si>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</si>
  <si>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</si>
  <si>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</si>
  <si>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</si>
  <si>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</si>
  <si>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</si>
  <si>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</si>
  <si>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</si>
  <si>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</si>
  <si>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</si>
  <si>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</si>
  <si>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</si>
  <si>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</si>
  <si>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</si>
  <si>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</si>
  <si>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</si>
  <si>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</si>
  <si>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</si>
  <si>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</si>
  <si>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</si>
  <si>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</si>
  <si>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</si>
  <si>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</si>
  <si>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</si>
  <si>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</si>
  <si>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</si>
  <si>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</si>
  <si>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</si>
  <si>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</si>
  <si>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</si>
  <si>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</si>
  <si>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</si>
  <si>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</si>
  <si>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</si>
  <si>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</si>
  <si>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</si>
  <si>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</si>
  <si>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</si>
  <si>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</si>
  <si>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</si>
  <si>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</si>
  <si>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</si>
  <si>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</si>
  <si>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</si>
  <si>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</si>
  <si>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</si>
  <si>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</si>
  <si>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</si>
  <si>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</si>
  <si>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</si>
  <si>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</si>
  <si>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</si>
  <si>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</si>
  <si>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</si>
  <si>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</si>
  <si>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</si>
  <si>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</si>
  <si>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</si>
  <si>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</si>
  <si>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</si>
  <si>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</si>
  <si>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</si>
  <si>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</si>
  <si>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</si>
  <si>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</si>
  <si>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</si>
  <si>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</si>
  <si>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</si>
  <si>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</si>
  <si>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</si>
  <si>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</si>
  <si>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</si>
  <si>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</si>
  <si>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</si>
  <si>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</si>
  <si>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</si>
  <si>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</si>
  <si>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</si>
  <si>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</si>
  <si>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</si>
  <si>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</si>
  <si>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</si>
  <si>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</si>
  <si>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</si>
  <si>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</si>
  <si>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</si>
  <si>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</si>
  <si>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</si>
  <si>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</si>
  <si>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</si>
  <si>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</si>
  <si>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</si>
  <si>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</si>
  <si>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</si>
  <si>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</si>
  <si>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</si>
  <si>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</si>
  <si>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</si>
  <si>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</si>
  <si>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</si>
  <si>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</si>
  <si>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</si>
  <si>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</si>
  <si>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</si>
  <si>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</si>
  <si>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</si>
  <si>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</si>
  <si>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</si>
  <si>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</si>
  <si>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</si>
  <si>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</si>
  <si>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</si>
  <si>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</si>
  <si>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</si>
  <si>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</si>
  <si>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</si>
  <si>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</si>
  <si>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</si>
  <si>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</si>
  <si>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</si>
  <si>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</si>
  <si>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</si>
  <si>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</si>
  <si>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</si>
  <si>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</si>
  <si>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</si>
  <si>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</si>
  <si>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</si>
  <si>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</si>
  <si>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</si>
  <si>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</si>
  <si>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</si>
  <si>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</si>
  <si>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</si>
  <si>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</si>
  <si>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</si>
  <si>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</si>
  <si>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</si>
  <si>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</si>
  <si>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</si>
  <si>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</si>
  <si>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</si>
  <si>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</si>
  <si>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</si>
  <si>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</si>
  <si>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</si>
  <si>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</si>
  <si>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</si>
  <si>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</si>
  <si>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</si>
  <si>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</si>
  <si>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</si>
  <si>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</si>
  <si>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</si>
  <si>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</si>
  <si>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</si>
  <si>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</si>
  <si>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</si>
  <si>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</si>
  <si>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</si>
  <si>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</si>
  <si>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</si>
  <si>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</si>
  <si>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</si>
  <si>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</si>
  <si>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</si>
  <si>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</si>
  <si>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</si>
  <si>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</si>
  <si>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</si>
  <si>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</si>
  <si>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</si>
  <si>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</si>
  <si>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</si>
  <si>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</si>
  <si>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</si>
  <si>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</si>
  <si>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</si>
  <si>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</si>
  <si>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</si>
  <si>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</si>
  <si>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</si>
  <si>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</si>
  <si>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</si>
  <si>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</si>
  <si>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</si>
  <si>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</si>
  <si>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</si>
  <si>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</si>
  <si>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</si>
  <si>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</si>
  <si>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</si>
  <si>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</si>
  <si>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</si>
  <si>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</si>
  <si>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</si>
  <si>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</si>
  <si>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</si>
  <si>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</si>
  <si>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</si>
  <si>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</si>
  <si>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</si>
  <si>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</si>
  <si>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</si>
  <si>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</si>
  <si>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</si>
  <si>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</si>
  <si>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</si>
  <si>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</si>
  <si>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</si>
  <si>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</si>
  <si>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</si>
  <si>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</si>
  <si>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</si>
  <si>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</si>
  <si>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</si>
  <si>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</si>
  <si>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</si>
  <si>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</si>
  <si>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</si>
  <si>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</si>
  <si>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</si>
  <si>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</si>
  <si>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</si>
  <si>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</si>
  <si>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</si>
  <si>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</si>
  <si>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</si>
  <si>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</si>
  <si>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</si>
  <si>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</si>
  <si>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</si>
  <si>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</si>
  <si>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</si>
  <si>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</si>
  <si>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</si>
  <si>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</si>
  <si>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</si>
  <si>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</si>
  <si>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</si>
  <si>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</si>
  <si>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</si>
  <si>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</si>
  <si>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</si>
  <si>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</si>
  <si>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</si>
  <si>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</si>
  <si>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</si>
  <si>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</si>
  <si>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</si>
  <si>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</si>
  <si>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</si>
  <si>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</si>
  <si>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</si>
  <si>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</si>
  <si>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</si>
  <si>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</si>
  <si>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</si>
  <si>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</si>
  <si>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</si>
  <si>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</si>
  <si>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</si>
  <si>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</si>
  <si>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</si>
  <si>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</si>
  <si>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</si>
  <si>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</si>
  <si>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</si>
  <si>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</si>
  <si>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</si>
  <si>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</si>
  <si>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</si>
  <si>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</si>
  <si>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</si>
  <si>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</si>
  <si>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</si>
  <si>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</si>
  <si>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</si>
  <si>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</si>
  <si>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</si>
  <si>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</si>
  <si>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</si>
  <si>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</si>
  <si>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</si>
  <si>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</si>
  <si>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</si>
  <si>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</si>
  <si>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</si>
  <si>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</si>
  <si>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</si>
  <si>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</si>
  <si>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</si>
  <si>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</si>
  <si>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</si>
  <si>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</si>
  <si>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</si>
  <si>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</si>
  <si>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</si>
  <si>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</si>
  <si>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</si>
  <si>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</si>
  <si>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</si>
  <si>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</si>
  <si>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</si>
  <si>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</si>
  <si>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</si>
  <si>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</si>
  <si>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</si>
  <si>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</si>
  <si>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</si>
  <si>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</si>
  <si>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</si>
  <si>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</si>
  <si>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</si>
  <si>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</si>
  <si>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</si>
  <si>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</si>
  <si>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</si>
  <si>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</si>
  <si>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</si>
  <si>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</si>
  <si>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</si>
  <si>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</si>
  <si>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</si>
  <si>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</si>
  <si>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</si>
  <si>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</si>
  <si>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</si>
  <si>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</si>
  <si>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</si>
  <si>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</si>
  <si>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</si>
  <si>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</si>
  <si>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</si>
  <si>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</si>
  <si>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</si>
  <si>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</si>
  <si>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</si>
  <si>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</si>
  <si>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</si>
  <si>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</si>
  <si>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</si>
  <si>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</si>
  <si>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</si>
  <si>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</si>
  <si>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</si>
  <si>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</si>
  <si>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</si>
  <si>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</si>
  <si>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</si>
  <si>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</si>
  <si>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</si>
  <si>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</si>
  <si>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</si>
  <si>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</si>
  <si>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</si>
  <si>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</si>
  <si>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</si>
  <si>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</si>
  <si>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</si>
  <si>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</si>
  <si>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</si>
  <si>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</si>
  <si>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</si>
  <si>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</si>
  <si>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</si>
  <si>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</si>
  <si>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</si>
  <si>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</si>
  <si>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</si>
  <si>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</si>
  <si>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</si>
  <si>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</si>
  <si>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</si>
  <si>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</si>
  <si>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</si>
  <si>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</si>
  <si>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</si>
  <si>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</si>
  <si>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</si>
  <si>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</si>
  <si>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</si>
  <si>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</si>
  <si>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</si>
  <si>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</si>
  <si>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</si>
  <si>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</si>
  <si>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</si>
  <si>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</si>
  <si>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</si>
  <si>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</si>
  <si>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</si>
  <si>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</si>
  <si>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</si>
  <si>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</si>
  <si>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</si>
  <si>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</si>
  <si>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</si>
  <si>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</si>
  <si>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</si>
  <si>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</si>
  <si>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</si>
  <si>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</si>
  <si>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</si>
  <si>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</si>
  <si>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</si>
  <si>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</si>
  <si>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</si>
  <si>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</si>
  <si>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</si>
  <si>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</si>
  <si>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</si>
  <si>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</si>
  <si>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</si>
  <si>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</si>
  <si>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</si>
  <si>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</si>
  <si>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</si>
  <si>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</si>
  <si>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</si>
  <si>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</si>
  <si>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</si>
  <si>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</si>
  <si>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</si>
  <si>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</si>
  <si>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</si>
  <si>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</si>
  <si>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</si>
  <si>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</si>
  <si>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</si>
  <si>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</si>
  <si>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</si>
  <si>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</si>
  <si>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</si>
  <si>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</si>
  <si>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</si>
  <si>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</si>
  <si>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</si>
  <si>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</si>
  <si>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</si>
  <si>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</si>
  <si>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</si>
  <si>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</si>
  <si>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</si>
  <si>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</si>
  <si>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</si>
  <si>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</si>
  <si>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</si>
  <si>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</si>
  <si>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</si>
  <si>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</si>
  <si>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</si>
  <si>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</si>
  <si>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</si>
  <si>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</si>
  <si>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</si>
  <si>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</si>
  <si>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</si>
  <si>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</si>
  <si>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</si>
  <si>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</si>
  <si>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</si>
  <si>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</si>
  <si>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</si>
  <si>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</si>
  <si>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</si>
  <si>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</si>
  <si>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</si>
  <si>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</si>
  <si>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</si>
  <si>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</si>
  <si>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</si>
  <si>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</si>
  <si>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</si>
  <si>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</si>
  <si>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</si>
  <si>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</si>
  <si>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</si>
  <si>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</si>
  <si>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</si>
  <si>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</si>
  <si>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</si>
  <si>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</si>
  <si>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</si>
  <si>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</si>
  <si>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</si>
  <si>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</si>
  <si>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</si>
  <si>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</si>
  <si>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</si>
  <si>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</si>
  <si>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</si>
  <si>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</si>
  <si>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</si>
  <si>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</si>
  <si>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</si>
  <si>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</si>
  <si>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</si>
  <si>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</si>
  <si>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</si>
  <si>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</si>
  <si>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</si>
  <si>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</si>
  <si>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</si>
  <si>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</si>
  <si>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</si>
  <si>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</si>
  <si>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</si>
  <si>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</si>
  <si>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</si>
  <si>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</si>
  <si>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</si>
  <si>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</si>
  <si>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</si>
  <si>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</si>
  <si>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</si>
  <si>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</si>
  <si>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</si>
  <si>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</si>
  <si>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</si>
  <si>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</si>
  <si>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</si>
  <si>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</si>
  <si>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</si>
  <si>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</si>
  <si>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</si>
  <si>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</si>
  <si>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</si>
  <si>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</si>
  <si>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</si>
  <si>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</si>
  <si>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</si>
  <si>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</si>
  <si>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</si>
  <si>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</si>
  <si>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</si>
  <si>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</si>
  <si>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</si>
  <si>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</si>
  <si>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</si>
  <si>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</si>
  <si>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</si>
  <si>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</si>
  <si>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</si>
  <si>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</si>
  <si>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</si>
  <si>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</si>
  <si>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</si>
  <si>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</si>
  <si>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</si>
  <si>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</si>
  <si>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</si>
  <si>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</si>
  <si>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</si>
  <si>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</si>
  <si>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</si>
  <si>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</si>
  <si>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</si>
  <si>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</si>
  <si>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</si>
  <si>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</si>
  <si>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</si>
  <si>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</si>
  <si>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</si>
  <si>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</si>
  <si>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</si>
  <si>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</si>
  <si>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</si>
  <si>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</si>
  <si>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</si>
  <si>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</si>
  <si>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</si>
  <si>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</si>
  <si>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</si>
  <si>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</si>
  <si>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</si>
  <si>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</si>
  <si>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</si>
  <si>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</si>
  <si>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</si>
  <si>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</si>
  <si>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</si>
  <si>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</si>
  <si>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</si>
  <si>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</si>
  <si>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</si>
  <si>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</si>
  <si>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</si>
  <si>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</si>
  <si>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</si>
  <si>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</si>
  <si>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</si>
  <si>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</si>
  <si>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</si>
  <si>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</si>
  <si>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</si>
  <si>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</si>
  <si>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</si>
  <si>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</si>
  <si>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</si>
  <si>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</si>
  <si>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</si>
  <si>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</si>
  <si>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</si>
  <si>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</si>
  <si>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</si>
  <si>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</si>
  <si>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</si>
  <si>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</si>
  <si>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</si>
  <si>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</si>
  <si>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</si>
  <si>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</si>
  <si>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</si>
  <si>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</si>
  <si>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</si>
  <si>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</si>
  <si>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</si>
  <si>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</si>
  <si>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</si>
  <si>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</si>
  <si>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</si>
  <si>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</si>
  <si>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</si>
  <si>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</si>
  <si>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</si>
  <si>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</si>
  <si>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</si>
  <si>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</si>
  <si>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</si>
  <si>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</si>
  <si>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</si>
  <si>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</si>
  <si>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</si>
  <si>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</si>
  <si>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</si>
  <si>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</si>
  <si>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</si>
  <si>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</si>
  <si>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</si>
  <si>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</si>
  <si>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</si>
  <si>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</si>
  <si>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</si>
  <si>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</si>
  <si>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</si>
  <si>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</si>
  <si>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</si>
  <si>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</si>
  <si>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</si>
  <si>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</si>
  <si>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</si>
  <si>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</si>
  <si>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</si>
  <si>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</si>
  <si>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</si>
  <si>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</si>
  <si>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</si>
  <si>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</si>
  <si>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</si>
  <si>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</si>
  <si>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</si>
  <si>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</si>
  <si>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</si>
  <si>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</si>
  <si>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</si>
  <si>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</si>
  <si>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</si>
  <si>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</si>
  <si>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</si>
  <si>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</si>
  <si>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</si>
  <si>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</si>
  <si>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</si>
  <si>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</si>
  <si>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</si>
  <si>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</si>
  <si>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</si>
  <si>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</si>
  <si>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</si>
  <si>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</si>
  <si>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</si>
  <si>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</si>
  <si>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</si>
  <si>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</si>
  <si>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</si>
  <si>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</si>
  <si>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</si>
  <si>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</si>
  <si>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</si>
  <si>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</si>
  <si>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</si>
  <si>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</si>
  <si>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</si>
  <si>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</si>
  <si>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</si>
  <si>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</si>
  <si>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</si>
  <si>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</si>
  <si>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</si>
  <si>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</si>
  <si>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</si>
  <si>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</si>
  <si>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</si>
  <si>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</si>
  <si>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</si>
  <si>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</si>
  <si>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</si>
  <si>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</si>
  <si>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</si>
  <si>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</si>
  <si>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</si>
  <si>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</si>
  <si>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</si>
  <si>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</si>
  <si>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</si>
  <si>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</si>
  <si>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</si>
  <si>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</si>
  <si>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</si>
  <si>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</si>
  <si>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</si>
  <si>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</si>
  <si>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</si>
  <si>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</si>
  <si>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</si>
  <si>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</si>
  <si>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</si>
  <si>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</si>
  <si>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</si>
  <si>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</si>
  <si>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</si>
  <si>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</si>
  <si>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</si>
  <si>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</si>
  <si>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</si>
  <si>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</si>
  <si>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</si>
  <si>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</si>
  <si>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</si>
  <si>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</si>
  <si>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</si>
  <si>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</si>
  <si>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</si>
  <si>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</si>
  <si>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</si>
  <si>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</si>
  <si>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</si>
  <si>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</si>
  <si>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</si>
  <si>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</si>
  <si>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</si>
  <si>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</si>
  <si>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</si>
  <si>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</si>
  <si>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</si>
  <si>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</si>
  <si>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</si>
  <si>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</si>
  <si>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</si>
  <si>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</si>
  <si>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</si>
  <si>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</si>
  <si>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</si>
  <si>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</si>
  <si>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</si>
  <si>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</si>
  <si>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</si>
  <si>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</si>
  <si>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</si>
  <si>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</si>
  <si>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</si>
  <si>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</si>
  <si>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</si>
  <si>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</si>
  <si>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</si>
  <si>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</si>
  <si>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</si>
  <si>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</si>
  <si>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</si>
  <si>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</si>
  <si>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</si>
  <si>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</si>
  <si>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</si>
  <si>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</si>
  <si>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</si>
  <si>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</si>
  <si>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</si>
  <si>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</si>
  <si>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</si>
  <si>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</si>
  <si>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</si>
  <si>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</si>
  <si>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</si>
  <si>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</si>
  <si>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</si>
  <si>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</si>
  <si>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</si>
  <si>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</si>
  <si>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</si>
  <si>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</si>
  <si>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</si>
  <si>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</si>
  <si>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</si>
  <si>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</si>
  <si>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</si>
  <si>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</si>
  <si>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</si>
  <si>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</si>
  <si>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</si>
  <si>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</si>
  <si>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</si>
  <si>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</si>
  <si>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</si>
  <si>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</si>
  <si>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</si>
  <si>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</si>
  <si>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</si>
  <si>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</si>
  <si>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</si>
  <si>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</si>
  <si>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</si>
  <si>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</si>
  <si>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</si>
  <si>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</si>
  <si>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</si>
  <si>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</si>
  <si>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</si>
  <si>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</si>
  <si>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</si>
  <si>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</si>
  <si>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</si>
  <si>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</si>
  <si>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</si>
  <si>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</si>
  <si>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</si>
  <si>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</si>
  <si>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</si>
  <si>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</si>
  <si>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</si>
  <si>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</si>
  <si>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</si>
  <si>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</si>
  <si>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</si>
  <si>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</si>
  <si>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</si>
  <si>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</si>
  <si>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</si>
  <si>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</si>
  <si>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</si>
  <si>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</si>
  <si>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</si>
  <si>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</si>
  <si>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</si>
  <si>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</si>
  <si>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</si>
  <si>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</si>
  <si>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</si>
  <si>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</si>
  <si>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</si>
  <si>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</si>
  <si>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</si>
  <si>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</si>
  <si>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</si>
  <si>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</si>
  <si>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</si>
  <si>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</si>
  <si>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</si>
  <si>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</si>
  <si>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</si>
  <si>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</si>
  <si>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</si>
  <si>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</si>
  <si>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</si>
  <si>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</si>
  <si>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</si>
  <si>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</si>
  <si>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</si>
  <si>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</si>
  <si>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</si>
  <si>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</si>
  <si>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</si>
  <si>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</si>
  <si>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</si>
  <si>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</si>
  <si>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</si>
  <si>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</si>
  <si>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</si>
  <si>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</si>
  <si>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</si>
  <si>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</si>
  <si>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</si>
  <si>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</si>
  <si>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</si>
  <si>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</si>
  <si>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</si>
  <si>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</si>
  <si>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</si>
  <si>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</si>
  <si>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</si>
  <si>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</si>
  <si>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</si>
  <si>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</si>
  <si>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</si>
  <si>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</si>
  <si>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</si>
  <si>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</si>
  <si>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</si>
  <si>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</si>
  <si>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</si>
  <si>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</si>
  <si>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</si>
  <si>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</si>
  <si>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</si>
  <si>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</si>
  <si>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</si>
  <si>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</si>
  <si>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</si>
  <si>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</si>
  <si>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</si>
  <si>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</si>
  <si>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</si>
  <si>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</si>
  <si>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</si>
  <si>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</si>
  <si>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</si>
  <si>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</si>
  <si>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</si>
  <si>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</si>
  <si>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</si>
  <si>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</si>
  <si>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</si>
  <si>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</si>
  <si>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</si>
  <si>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</si>
  <si>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</si>
  <si>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</si>
  <si>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</si>
  <si>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</si>
  <si>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</si>
  <si>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</si>
  <si>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</si>
  <si>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</si>
  <si>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</si>
  <si>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</si>
  <si>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</si>
  <si>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</si>
  <si>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</si>
  <si>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</si>
  <si>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</si>
  <si>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</si>
  <si>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</si>
  <si>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</si>
  <si>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</si>
  <si>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</si>
  <si>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</si>
  <si>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</si>
  <si>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</si>
  <si>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</si>
  <si>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</si>
  <si>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</si>
  <si>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</si>
  <si>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</si>
  <si>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</si>
  <si>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</si>
  <si>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</si>
  <si>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</si>
  <si>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</si>
  <si>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</si>
  <si>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</si>
  <si>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</si>
  <si>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</si>
  <si>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</si>
  <si>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</si>
  <si>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</si>
  <si>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</si>
  <si>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</si>
  <si>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</si>
  <si>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</si>
  <si>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</si>
  <si>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</si>
  <si>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</si>
  <si>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</si>
  <si>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</si>
  <si>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</si>
  <si>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</si>
  <si>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</si>
  <si>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</si>
  <si>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</si>
  <si>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</si>
  <si>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</si>
  <si>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</si>
  <si>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</si>
  <si>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</si>
  <si>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</si>
  <si>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</si>
  <si>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</si>
  <si>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</si>
  <si>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</si>
  <si>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</si>
  <si>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</si>
  <si>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</si>
  <si>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</si>
  <si>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</si>
  <si>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</si>
  <si>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</si>
  <si>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</si>
  <si>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</si>
  <si>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</si>
  <si>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</si>
  <si>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</si>
  <si>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</si>
  <si>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</si>
  <si>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</si>
  <si>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</si>
  <si>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</si>
  <si>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</si>
  <si>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</si>
  <si>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</si>
  <si>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</si>
  <si>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</si>
  <si>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</si>
  <si>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</si>
  <si>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</si>
  <si>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</si>
  <si>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</si>
  <si>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</si>
  <si>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</si>
  <si>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</si>
  <si>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</si>
  <si>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</si>
  <si>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</si>
  <si>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</si>
  <si>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</si>
  <si>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</si>
  <si>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</si>
  <si>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</si>
  <si>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</si>
  <si>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</si>
  <si>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</si>
  <si>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</si>
  <si>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</si>
  <si>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</si>
  <si>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</si>
  <si>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</si>
  <si>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</si>
  <si>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</si>
  <si>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</si>
  <si>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</si>
  <si>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</si>
  <si>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</si>
  <si>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</si>
  <si>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</si>
  <si>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</si>
  <si>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</si>
  <si>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</si>
  <si>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</si>
  <si>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</si>
  <si>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</si>
  <si>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</si>
  <si>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</si>
  <si>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</si>
  <si>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</si>
  <si>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</si>
  <si>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</si>
  <si>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</si>
  <si>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</si>
  <si>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</si>
  <si>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</si>
  <si>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</si>
  <si>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</si>
  <si>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</si>
  <si>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</si>
  <si>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</si>
  <si>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</si>
  <si>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</si>
  <si>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</si>
  <si>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</si>
  <si>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</si>
  <si>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</si>
  <si>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</si>
  <si>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</si>
  <si>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</si>
  <si>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</si>
  <si>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</si>
  <si>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</si>
  <si>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</si>
  <si>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</si>
  <si>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</si>
  <si>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</si>
  <si>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</si>
  <si>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</si>
  <si>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</si>
  <si>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</si>
  <si>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</si>
  <si>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</si>
  <si>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</si>
  <si>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</si>
  <si>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</si>
  <si>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</si>
  <si>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</si>
  <si>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</si>
  <si>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</si>
  <si>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</si>
  <si>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</si>
  <si>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</si>
  <si>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</si>
  <si>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</si>
  <si>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</si>
  <si>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</si>
  <si>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</si>
  <si>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</si>
  <si>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</si>
  <si>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</si>
  <si>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</si>
  <si>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</si>
  <si>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</si>
  <si>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</si>
  <si>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</si>
  <si>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</si>
  <si>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</si>
  <si>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</si>
  <si>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</si>
  <si>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</si>
  <si>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</si>
  <si>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</si>
  <si>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</si>
  <si>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</si>
  <si>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</si>
  <si>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</si>
  <si>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</si>
  <si>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</si>
  <si>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</si>
  <si>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</si>
  <si>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</si>
  <si>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</si>
  <si>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</si>
  <si>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</si>
  <si>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</si>
  <si>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</si>
  <si>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</si>
  <si>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</si>
  <si>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</si>
  <si>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</si>
  <si>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</si>
  <si>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</si>
  <si>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</si>
  <si>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</si>
  <si>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</si>
  <si>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</si>
  <si>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</si>
  <si>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</si>
  <si>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</si>
  <si>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</si>
  <si>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</si>
  <si>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</si>
  <si>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</si>
  <si>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</si>
  <si>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</si>
  <si>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</si>
  <si>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</si>
  <si>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</si>
  <si>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</si>
  <si>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</si>
  <si>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</si>
  <si>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</si>
  <si>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</si>
  <si>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</si>
  <si>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</si>
  <si>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</si>
  <si>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</si>
  <si>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</si>
  <si>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</si>
  <si>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</si>
  <si>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</si>
  <si>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</si>
  <si>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</si>
  <si>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</si>
  <si>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</si>
  <si>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</si>
  <si>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</si>
  <si>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</si>
  <si>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</si>
  <si>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</si>
  <si>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</si>
  <si>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</si>
  <si>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</si>
  <si>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</si>
  <si>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</si>
  <si>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</si>
  <si>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</si>
  <si>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</si>
  <si>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</si>
  <si>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</si>
  <si>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</si>
  <si>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</si>
  <si>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</si>
  <si>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</si>
  <si>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</si>
  <si>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</si>
  <si>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</si>
  <si>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</si>
  <si>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</si>
  <si>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</si>
  <si>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</si>
  <si>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</si>
  <si>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</si>
  <si>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</si>
  <si>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</si>
  <si>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</si>
  <si>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</si>
  <si>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</si>
  <si>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</si>
  <si>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</si>
  <si>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</si>
  <si>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</si>
  <si>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</si>
  <si>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</si>
  <si>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</si>
  <si>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</si>
  <si>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</si>
  <si>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</si>
  <si>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</si>
  <si>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</si>
  <si>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</si>
  <si>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</si>
  <si>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</si>
  <si>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</si>
  <si>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</si>
  <si>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</si>
  <si>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</si>
  <si>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</si>
  <si>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</si>
  <si>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</si>
  <si>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</si>
  <si>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</si>
  <si>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</si>
  <si>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</si>
  <si>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</si>
  <si>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</si>
  <si>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</si>
  <si>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</si>
  <si>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</si>
  <si>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</si>
  <si>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</si>
  <si>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</si>
  <si>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</si>
  <si>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</si>
  <si>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</si>
  <si>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</si>
  <si>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</si>
  <si>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</si>
  <si>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</si>
  <si>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</si>
  <si>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</si>
  <si>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</si>
  <si>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</si>
  <si>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</si>
  <si>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</si>
  <si>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</si>
  <si>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</si>
  <si>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</si>
  <si>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</si>
  <si>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</si>
  <si>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</si>
  <si>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</si>
  <si>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</si>
  <si>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</si>
  <si>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</si>
  <si>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</si>
  <si>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</si>
  <si>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</si>
  <si>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</si>
  <si>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</si>
  <si>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</si>
  <si>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</si>
  <si>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</si>
  <si>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</si>
  <si>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</si>
  <si>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</si>
  <si>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</si>
  <si>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</si>
  <si>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</si>
  <si>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</si>
  <si>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</si>
  <si>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</si>
  <si>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</si>
  <si>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</si>
  <si>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</si>
  <si>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</si>
  <si>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</si>
  <si>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</si>
  <si>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</si>
  <si>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</si>
  <si>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</si>
  <si>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</si>
  <si>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</si>
  <si>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</si>
  <si>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</si>
  <si>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</si>
  <si>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</si>
  <si>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</si>
  <si>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</si>
  <si>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</si>
  <si>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</si>
  <si>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</si>
  <si>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</si>
  <si>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</si>
  <si>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</si>
  <si>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</si>
  <si>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</si>
  <si>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</si>
  <si>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</si>
  <si>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</si>
  <si>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</si>
  <si>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</si>
  <si>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</si>
  <si>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</si>
  <si>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</si>
  <si>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</si>
  <si>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</si>
  <si>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</si>
  <si>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</si>
  <si>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</si>
  <si>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</si>
  <si>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</si>
  <si>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</si>
  <si>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</si>
  <si>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</si>
  <si>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</si>
  <si>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</si>
  <si>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</si>
  <si>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</si>
  <si>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</si>
  <si>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</si>
  <si>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</si>
  <si>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</si>
  <si>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</si>
  <si>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</si>
  <si>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</si>
  <si>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</si>
  <si>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</si>
  <si>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</si>
  <si>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</si>
  <si>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</si>
  <si>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</si>
  <si>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</si>
  <si>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</si>
  <si>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</si>
  <si>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</si>
  <si>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</si>
  <si>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</si>
  <si>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</si>
  <si>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</si>
  <si>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</si>
  <si>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</si>
  <si>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</si>
  <si>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</si>
  <si>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</si>
  <si>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</si>
  <si>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</si>
  <si>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</si>
  <si>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</si>
  <si>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</si>
  <si>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</si>
  <si>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</si>
  <si>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</si>
  <si>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</si>
  <si>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</si>
  <si>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</si>
  <si>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</si>
  <si>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</si>
  <si>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</si>
  <si>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</si>
  <si>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</si>
  <si>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</si>
  <si>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</si>
  <si>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</si>
  <si>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</si>
  <si>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</si>
  <si>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</si>
  <si>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</si>
  <si>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</si>
  <si>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</si>
  <si>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</si>
  <si>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</si>
  <si>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</si>
  <si>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</si>
  <si>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</si>
  <si>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</si>
  <si>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</si>
  <si>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</si>
  <si>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</si>
  <si>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</si>
  <si>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</si>
  <si>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</si>
  <si>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</si>
  <si>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</si>
  <si>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</si>
  <si>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</si>
  <si>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</si>
  <si>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</si>
  <si>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</si>
  <si>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</si>
  <si>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</si>
  <si>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</si>
  <si>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</si>
  <si>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</si>
  <si>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</si>
  <si>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</si>
  <si>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</si>
  <si>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</si>
  <si>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</si>
  <si>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</si>
  <si>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</si>
  <si>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</si>
  <si>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</si>
  <si>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</si>
  <si>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</si>
  <si>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</si>
  <si>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</si>
  <si>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</si>
  <si>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</si>
  <si>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</si>
  <si>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</si>
  <si>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</si>
  <si>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</si>
  <si>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</si>
  <si>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</si>
  <si>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</si>
  <si>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</si>
  <si>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</si>
  <si>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</si>
  <si>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</si>
  <si>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</si>
  <si>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</si>
  <si>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</si>
  <si>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</si>
  <si>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</si>
  <si>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</si>
  <si>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</si>
  <si>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</si>
  <si>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</si>
  <si>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</si>
  <si>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</si>
  <si>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</si>
  <si>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</si>
  <si>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</si>
  <si>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</si>
  <si>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</si>
  <si>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</si>
  <si>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</si>
  <si>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</si>
  <si>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</si>
  <si>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</si>
  <si>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</si>
  <si>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</si>
  <si>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</si>
  <si>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</si>
  <si>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</si>
  <si>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</si>
  <si>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</si>
  <si>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</si>
  <si>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</si>
  <si>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</si>
  <si>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</si>
  <si>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</si>
  <si>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</si>
  <si>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</si>
  <si>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</si>
  <si>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</si>
  <si>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</si>
  <si>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</si>
  <si>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</si>
  <si>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</si>
  <si>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</si>
  <si>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</si>
  <si>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</si>
  <si>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</si>
  <si>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</si>
  <si>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</si>
  <si>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</si>
  <si>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</si>
  <si>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</si>
  <si>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</si>
  <si>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</si>
  <si>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</si>
  <si>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</si>
  <si>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</si>
  <si>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</si>
  <si>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</si>
  <si>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</si>
  <si>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</si>
  <si>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</si>
  <si>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</si>
  <si>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</si>
  <si>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</si>
  <si>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</si>
  <si>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</si>
  <si>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</si>
  <si>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</si>
  <si>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</si>
  <si>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</si>
  <si>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</si>
  <si>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</si>
  <si>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</si>
  <si>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</si>
  <si>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</si>
  <si>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</si>
  <si>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</si>
  <si>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</si>
  <si>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</si>
  <si>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</si>
  <si>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</si>
  <si>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</si>
  <si>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</si>
  <si>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</si>
  <si>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</si>
  <si>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</si>
  <si>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</si>
  <si>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</si>
  <si>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</si>
  <si>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</si>
  <si>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</si>
  <si>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</si>
  <si>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</si>
  <si>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</si>
  <si>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</si>
  <si>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</si>
  <si>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</si>
  <si>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</si>
  <si>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</si>
  <si>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</si>
  <si>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</si>
  <si>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</si>
  <si>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</si>
  <si>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</si>
  <si>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</si>
  <si>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</si>
  <si>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</si>
  <si>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</si>
  <si>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</si>
  <si>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</si>
  <si>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</si>
  <si>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</si>
  <si>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</si>
  <si>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</si>
  <si>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</si>
  <si>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</si>
  <si>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</si>
  <si>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</si>
  <si>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</si>
  <si>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</si>
  <si>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</si>
  <si>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</si>
  <si>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</si>
  <si>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</si>
  <si>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</si>
  <si>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</si>
  <si>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</si>
  <si>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</si>
  <si>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</si>
  <si>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</si>
  <si>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</si>
  <si>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</si>
  <si>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</si>
  <si>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</si>
  <si>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</si>
  <si>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</si>
  <si>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</si>
  <si>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</si>
  <si>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</si>
  <si>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</si>
  <si>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</si>
  <si>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</si>
  <si>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</si>
  <si>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</si>
  <si>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</si>
  <si>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</si>
  <si>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</si>
  <si>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</si>
  <si>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</si>
  <si>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</si>
  <si>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</si>
  <si>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</si>
  <si>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</si>
  <si>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</si>
  <si>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</si>
  <si>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</si>
  <si>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</si>
  <si>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</si>
  <si>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</si>
  <si>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</si>
  <si>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</si>
  <si>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</si>
  <si>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</si>
  <si>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</si>
  <si>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</si>
  <si>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</si>
  <si>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</si>
  <si>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</si>
  <si>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</si>
  <si>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</si>
  <si>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</si>
  <si>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</si>
  <si>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</si>
  <si>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</si>
  <si>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</si>
  <si>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</si>
  <si>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</si>
  <si>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</si>
  <si>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</si>
  <si>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</si>
  <si>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</si>
  <si>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</si>
  <si>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</si>
  <si>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</si>
  <si>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</si>
  <si>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</si>
  <si>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</si>
  <si>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</si>
  <si>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</si>
  <si>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</si>
  <si>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</si>
  <si>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</si>
  <si>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</si>
  <si>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</si>
  <si>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</si>
  <si>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</si>
  <si>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</si>
  <si>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</si>
  <si>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</si>
  <si>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</si>
  <si>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</si>
  <si>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</si>
  <si>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</si>
  <si>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</si>
  <si>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</si>
  <si>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</si>
  <si>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</si>
  <si>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</si>
  <si>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</si>
  <si>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</si>
  <si>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</si>
  <si>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</si>
  <si>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</si>
  <si>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</si>
  <si>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</si>
  <si>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</si>
  <si>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</si>
  <si>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</si>
  <si>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</si>
  <si>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</si>
  <si>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</si>
  <si>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</si>
  <si>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</si>
  <si>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</si>
  <si>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</si>
  <si>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</si>
  <si>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</si>
  <si>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</si>
  <si>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</si>
  <si>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</si>
  <si>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</si>
  <si>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</si>
  <si>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</si>
  <si>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</si>
  <si>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</si>
  <si>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</si>
  <si>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</si>
  <si>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</si>
  <si>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</si>
  <si>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</si>
  <si>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</si>
  <si>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</si>
  <si>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</si>
  <si>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</si>
  <si>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</si>
  <si>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</si>
  <si>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</si>
  <si>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</si>
  <si>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</si>
  <si>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</si>
  <si>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</si>
  <si>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</si>
  <si>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</si>
  <si>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</si>
  <si>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</si>
  <si>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</si>
  <si>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</si>
  <si>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</si>
  <si>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</si>
  <si>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</si>
  <si>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</si>
  <si>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</si>
  <si>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</si>
  <si>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</si>
  <si>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</si>
  <si>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</si>
  <si>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</si>
  <si>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</si>
  <si>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</si>
  <si>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</si>
  <si>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</si>
  <si>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</si>
  <si>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</si>
  <si>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</si>
  <si>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</si>
  <si>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</si>
  <si>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</si>
  <si>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</si>
  <si>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</si>
  <si>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</si>
  <si>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</si>
  <si>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</si>
  <si>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</si>
  <si>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</si>
  <si>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</si>
  <si>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</si>
  <si>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</si>
  <si>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</si>
  <si>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</si>
  <si>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</si>
  <si>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</si>
  <si>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</si>
  <si>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</si>
  <si>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</si>
  <si>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</si>
  <si>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</si>
  <si>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</si>
  <si>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</si>
  <si>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</si>
  <si>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</si>
  <si>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</si>
  <si>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</si>
  <si>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</si>
  <si>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</si>
  <si>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</si>
  <si>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</si>
  <si>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</si>
  <si>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</si>
  <si>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</si>
  <si>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</si>
  <si>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</si>
  <si>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</si>
  <si>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</si>
  <si>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</si>
  <si>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</si>
  <si>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</si>
  <si>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</si>
  <si>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</si>
  <si>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</si>
  <si>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</si>
  <si>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</si>
  <si>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</si>
  <si>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</si>
  <si>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</si>
  <si>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</si>
  <si>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</si>
  <si>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</si>
  <si>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</si>
  <si>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</si>
  <si>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</si>
  <si>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</si>
  <si>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</si>
  <si>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</si>
  <si>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</si>
  <si>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</si>
  <si>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</si>
  <si>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</si>
  <si>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</si>
  <si>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</si>
  <si>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</si>
  <si>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</si>
  <si>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</si>
  <si>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</si>
  <si>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</si>
  <si>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</si>
  <si>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</si>
  <si>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</si>
  <si>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</si>
  <si>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</si>
  <si>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</si>
  <si>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</si>
  <si>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</si>
  <si>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</si>
  <si>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</si>
  <si>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</si>
  <si>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</si>
  <si>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</si>
  <si>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</si>
  <si>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</si>
  <si>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</si>
  <si>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</si>
  <si>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</si>
  <si>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</si>
  <si>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</si>
  <si>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</si>
  <si>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</si>
  <si>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</si>
  <si>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</si>
  <si>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</si>
  <si>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</si>
  <si>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</si>
  <si>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</si>
  <si>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</si>
  <si>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</si>
  <si>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</si>
  <si>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</si>
  <si>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</si>
  <si>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</si>
  <si>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</si>
  <si>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</si>
  <si>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</si>
  <si>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</si>
  <si>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</si>
  <si>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</si>
  <si>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</si>
  <si>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</si>
  <si>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</si>
  <si>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</si>
  <si>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</si>
  <si>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</si>
  <si>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</si>
  <si>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</si>
  <si>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</si>
  <si>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</si>
  <si>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</si>
  <si>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</si>
  <si>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</si>
  <si>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</si>
  <si>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</si>
  <si>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</si>
  <si>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</si>
  <si>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</si>
  <si>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</si>
  <si>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</si>
  <si>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</si>
  <si>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</si>
  <si>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</si>
  <si>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</si>
  <si>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</si>
  <si>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</si>
  <si>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</si>
  <si>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</si>
  <si>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</si>
  <si>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</si>
  <si>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</si>
  <si>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</si>
  <si>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</si>
  <si>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</si>
  <si>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</si>
  <si>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</si>
  <si>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</si>
  <si>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</si>
  <si>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</si>
  <si>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</si>
  <si>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</si>
  <si>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</si>
  <si>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</si>
  <si>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</si>
  <si>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</si>
  <si>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</si>
  <si>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</si>
  <si>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</si>
  <si>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</si>
  <si>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</si>
  <si>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</si>
  <si>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</si>
  <si>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</si>
  <si>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</si>
  <si>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</si>
  <si>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</si>
  <si>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</si>
  <si>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</si>
  <si>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</si>
  <si>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</si>
  <si>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</si>
  <si>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</si>
  <si>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</si>
  <si>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</si>
  <si>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</si>
  <si>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</si>
  <si>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</si>
  <si>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</si>
  <si>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</si>
  <si>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</si>
  <si>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</si>
  <si>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</si>
  <si>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</si>
  <si>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</si>
  <si>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</si>
  <si>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</si>
  <si>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</si>
  <si>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</si>
  <si>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</si>
  <si>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</si>
  <si>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</si>
  <si>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</si>
  <si>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</si>
  <si>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</si>
  <si>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</si>
  <si>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</si>
  <si>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</si>
  <si>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</si>
  <si>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</si>
  <si>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</si>
  <si>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</si>
  <si>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</si>
  <si>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</si>
  <si>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</si>
  <si>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</si>
  <si>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</si>
  <si>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</si>
  <si>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</si>
  <si>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</si>
  <si>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</si>
  <si>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</si>
  <si>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</si>
  <si>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</si>
  <si>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</si>
  <si>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</si>
  <si>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</si>
  <si>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</si>
  <si>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</si>
  <si>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</si>
  <si>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</si>
  <si>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</si>
  <si>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</si>
  <si>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</si>
  <si>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</si>
  <si>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</si>
  <si>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</si>
  <si>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</si>
  <si>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</si>
  <si>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</si>
  <si>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</si>
  <si>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</si>
  <si>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</si>
  <si>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</si>
  <si>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</si>
  <si>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</si>
  <si>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</si>
  <si>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</si>
  <si>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</si>
  <si>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</si>
  <si>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</si>
  <si>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</si>
  <si>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</si>
  <si>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</si>
  <si>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</si>
  <si>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</si>
  <si>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</si>
  <si>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</si>
  <si>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</si>
  <si>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</si>
  <si>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</si>
  <si>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</si>
  <si>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</si>
  <si>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</si>
  <si>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</si>
  <si>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</si>
  <si>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</si>
  <si>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</si>
  <si>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</si>
  <si>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</si>
  <si>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</si>
  <si>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</si>
  <si>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</si>
  <si>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</si>
  <si>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</si>
  <si>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</si>
  <si>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</si>
  <si>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</si>
  <si>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</si>
  <si>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</si>
  <si>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</si>
  <si>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</si>
  <si>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</si>
  <si>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</si>
  <si>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</si>
  <si>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</si>
  <si>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</si>
  <si>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</si>
  <si>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</si>
  <si>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</si>
  <si>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</si>
  <si>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</si>
  <si>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</si>
  <si>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</si>
  <si>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</si>
  <si>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</si>
  <si>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</si>
  <si>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</si>
  <si>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</si>
  <si>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</si>
  <si>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</si>
  <si>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</si>
  <si>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</si>
  <si>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</si>
  <si>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</si>
  <si>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</si>
  <si>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</si>
  <si>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</si>
  <si>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</si>
  <si>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</si>
  <si>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</si>
  <si>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</si>
  <si>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</si>
  <si>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</si>
  <si>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</si>
  <si>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</si>
  <si>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</si>
  <si>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</si>
  <si>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</si>
  <si>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</si>
  <si>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</si>
  <si>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</si>
  <si>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</si>
  <si>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</si>
  <si>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</si>
  <si>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</si>
  <si>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</si>
  <si>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</si>
  <si>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</si>
  <si>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</si>
  <si>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</si>
  <si>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</si>
  <si>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</si>
  <si>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</si>
  <si>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</si>
  <si>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</si>
  <si>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</si>
  <si>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</si>
  <si>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</si>
  <si>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</si>
  <si>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</si>
  <si>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</si>
  <si>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</si>
  <si>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</si>
  <si>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</si>
  <si>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</si>
  <si>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</si>
  <si>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</si>
  <si>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</si>
  <si>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</si>
  <si>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</si>
  <si>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</si>
  <si>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</si>
  <si>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</si>
  <si>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</si>
  <si>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</si>
  <si>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</si>
  <si>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</si>
  <si>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</si>
  <si>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</si>
  <si>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</si>
  <si>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</si>
  <si>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</si>
  <si>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</si>
  <si>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</si>
  <si>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</si>
  <si>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</si>
  <si>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</si>
  <si>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</si>
  <si>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</si>
  <si>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</si>
  <si>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</si>
  <si>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</si>
  <si>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</si>
  <si>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</si>
  <si>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</si>
  <si>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</si>
  <si>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</si>
  <si>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</si>
  <si>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</si>
  <si>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</si>
  <si>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</si>
  <si>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</si>
  <si>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</si>
  <si>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</si>
  <si>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</si>
  <si>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</si>
  <si>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</si>
  <si>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</si>
  <si>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</si>
  <si>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</si>
  <si>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</si>
  <si>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</si>
  <si>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</si>
  <si>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</si>
  <si>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</si>
  <si>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</si>
  <si>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</si>
  <si>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</si>
  <si>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</si>
  <si>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</si>
  <si>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</si>
  <si>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</si>
  <si>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</si>
  <si>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</si>
  <si>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</si>
  <si>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</si>
  <si>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</si>
  <si>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</si>
  <si>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</si>
  <si>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</si>
  <si>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</si>
  <si>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</si>
  <si>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</si>
  <si>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</si>
  <si>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</si>
  <si>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</si>
  <si>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</si>
  <si>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</si>
  <si>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</si>
  <si>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</si>
  <si>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</si>
  <si>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</si>
  <si>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</si>
  <si>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</si>
  <si>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</si>
  <si>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</si>
  <si>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</si>
  <si>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</si>
  <si>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</si>
  <si>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</si>
  <si>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</si>
  <si>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</si>
  <si>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</si>
  <si>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</si>
  <si>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</si>
  <si>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</si>
  <si>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</si>
  <si>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</si>
  <si>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</si>
  <si>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</si>
  <si>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</si>
  <si>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</si>
  <si>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</si>
  <si>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</si>
  <si>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</si>
  <si>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</si>
  <si>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</si>
  <si>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</si>
  <si>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</si>
  <si>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</si>
  <si>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</si>
  <si>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</si>
  <si>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</si>
  <si>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</si>
  <si>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</si>
  <si>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</si>
  <si>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</si>
  <si>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</si>
  <si>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</si>
  <si>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</si>
  <si>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</si>
  <si>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</si>
  <si>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</si>
  <si>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</si>
  <si>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</si>
  <si>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</si>
  <si>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</si>
  <si>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</si>
  <si>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</si>
  <si>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</si>
  <si>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</si>
  <si>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</si>
  <si>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</si>
  <si>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</si>
  <si>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</si>
  <si>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</si>
  <si>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</si>
  <si>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</si>
  <si>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</si>
  <si>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</si>
  <si>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</si>
  <si>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</si>
  <si>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</si>
  <si>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</si>
  <si>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</si>
  <si>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</si>
  <si>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</si>
  <si>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</si>
  <si>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</si>
  <si>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</si>
  <si>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</si>
  <si>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</si>
  <si>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</si>
  <si>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</si>
  <si>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</si>
  <si>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</si>
  <si>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</si>
  <si>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</si>
  <si>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</si>
  <si>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</si>
  <si>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</si>
  <si>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</si>
  <si>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</si>
  <si>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</si>
  <si>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</si>
  <si>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</si>
  <si>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</si>
  <si>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</si>
  <si>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</si>
  <si>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</si>
  <si>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</si>
  <si>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</si>
  <si>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</si>
  <si>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</si>
  <si>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</si>
  <si>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</si>
  <si>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</si>
  <si>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</si>
  <si>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</si>
  <si>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</si>
  <si>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</si>
  <si>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</si>
  <si>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</si>
  <si>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</si>
  <si>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</si>
  <si>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</si>
  <si>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</si>
  <si>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</si>
  <si>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</si>
  <si>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</si>
  <si>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</si>
  <si>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</si>
  <si>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</si>
  <si>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</si>
  <si>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</si>
  <si>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</si>
  <si>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</si>
  <si>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</si>
  <si>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</si>
  <si>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</si>
  <si>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</si>
  <si>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</si>
  <si>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</si>
  <si>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</si>
  <si>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</si>
  <si>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</si>
  <si>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</si>
  <si>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</si>
  <si>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</si>
  <si>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</si>
  <si>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</si>
  <si>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</si>
  <si>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</si>
  <si>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</si>
  <si>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</si>
  <si>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</si>
  <si>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</si>
  <si>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</si>
  <si>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</si>
  <si>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</si>
  <si>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</si>
  <si>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</si>
  <si>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</si>
  <si>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</si>
  <si>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</si>
  <si>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</si>
  <si>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</si>
  <si>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</si>
  <si>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</si>
  <si>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</si>
  <si>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</si>
  <si>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</si>
  <si>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</si>
  <si>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</si>
  <si>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</si>
  <si>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</si>
  <si>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</si>
  <si>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</si>
  <si>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</si>
  <si>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</si>
  <si>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</si>
  <si>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</si>
  <si>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</si>
  <si>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</si>
  <si>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</si>
  <si>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</si>
  <si>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</si>
  <si>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</si>
  <si>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</si>
  <si>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</si>
  <si>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</si>
  <si>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</si>
  <si>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</si>
  <si>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</si>
  <si>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</si>
  <si>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</si>
  <si>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</si>
  <si>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</si>
  <si>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</si>
  <si>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</si>
  <si>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</si>
  <si>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</si>
  <si>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</si>
  <si>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</si>
  <si>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</si>
  <si>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</si>
  <si>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</si>
  <si>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</si>
  <si>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</si>
  <si>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</si>
  <si>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</si>
  <si>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</si>
  <si>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</si>
  <si>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</si>
  <si>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</si>
  <si>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</si>
  <si>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</si>
  <si>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</si>
  <si>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</si>
  <si>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</si>
  <si>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</si>
  <si>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</si>
  <si>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</si>
  <si>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</si>
  <si>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</si>
  <si>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</si>
  <si>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</si>
  <si>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</si>
  <si>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</si>
  <si>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</si>
  <si>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</si>
  <si>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</si>
  <si>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</si>
  <si>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</si>
  <si>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</si>
  <si>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</si>
  <si>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</si>
  <si>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</si>
  <si>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</si>
  <si>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</si>
  <si>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</si>
  <si>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</si>
  <si>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</si>
  <si>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</si>
  <si>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</si>
  <si>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</si>
  <si>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</si>
  <si>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</si>
  <si>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</si>
  <si>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</si>
  <si>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</si>
  <si>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</si>
  <si>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</si>
  <si>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</si>
  <si>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</si>
  <si>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</si>
  <si>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</si>
  <si>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</si>
  <si>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</si>
  <si>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</si>
  <si>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</si>
  <si>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</si>
  <si>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</si>
  <si>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</si>
  <si>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</si>
  <si>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</si>
  <si>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</si>
  <si>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</si>
  <si>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</si>
  <si>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</si>
  <si>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</si>
  <si>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</si>
  <si>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</si>
  <si>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</si>
  <si>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</si>
  <si>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</si>
  <si>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</si>
  <si>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</si>
  <si>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</si>
  <si>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</si>
  <si>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</si>
  <si>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</si>
  <si>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</si>
  <si>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</si>
  <si>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</si>
  <si>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</si>
  <si>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</si>
  <si>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</si>
  <si>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</si>
  <si>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</si>
  <si>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</si>
  <si>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</si>
  <si>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</si>
  <si>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</si>
  <si>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</si>
  <si>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</si>
  <si>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</si>
  <si>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</si>
  <si>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</si>
  <si>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</si>
  <si>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</si>
  <si>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</si>
  <si>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</si>
  <si>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</si>
  <si>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</si>
  <si>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</si>
  <si>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</si>
  <si>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</si>
  <si>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</si>
  <si>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</si>
  <si>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</si>
  <si>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</si>
  <si>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</si>
  <si>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</si>
  <si>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</si>
  <si>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</si>
  <si>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</si>
  <si>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</si>
  <si>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</si>
  <si>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</si>
  <si>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</si>
  <si>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</si>
  <si>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</si>
  <si>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</si>
  <si>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</si>
  <si>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</si>
  <si>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</si>
  <si>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</si>
  <si>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</si>
  <si>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</si>
  <si>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</si>
  <si>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</si>
  <si>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</si>
  <si>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</si>
  <si>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</si>
  <si>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</si>
  <si>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</si>
  <si>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</si>
  <si>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</si>
  <si>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</si>
  <si>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</si>
  <si>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</si>
  <si>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</si>
  <si>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</si>
  <si>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</si>
  <si>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</si>
  <si>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</si>
  <si>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</si>
  <si>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</si>
  <si>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</si>
  <si>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</si>
  <si>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</si>
  <si>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</si>
  <si>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</si>
  <si>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</si>
  <si>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</si>
  <si>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</si>
  <si>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</si>
  <si>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</si>
  <si>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</si>
  <si>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</si>
  <si>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</si>
  <si>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</si>
  <si>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</si>
  <si>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</si>
  <si>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</si>
  <si>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</si>
  <si>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</si>
  <si>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</si>
  <si>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</si>
  <si>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</si>
  <si>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</si>
  <si>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</si>
  <si>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</si>
  <si>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</si>
  <si>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</si>
  <si>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</si>
  <si>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</si>
  <si>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</si>
  <si>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</si>
  <si>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</si>
  <si>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</si>
  <si>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</si>
  <si>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</si>
  <si>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</si>
  <si>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</si>
  <si>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</si>
  <si>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</si>
  <si>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</si>
  <si>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</si>
  <si>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</si>
  <si>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</si>
  <si>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</si>
  <si>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</si>
  <si>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</si>
  <si>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</si>
  <si>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</si>
  <si>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</si>
  <si>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</si>
  <si>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</si>
  <si>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</si>
  <si>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</si>
  <si>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</si>
  <si>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</si>
  <si>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</si>
  <si>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</si>
  <si>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</si>
  <si>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</si>
  <si>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</si>
  <si>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</si>
  <si>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</si>
  <si>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</si>
  <si>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</si>
  <si>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</si>
  <si>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</si>
  <si>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</si>
  <si>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</si>
  <si>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</si>
  <si>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</si>
  <si>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</si>
  <si>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</si>
  <si>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</si>
  <si>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</si>
  <si>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</si>
  <si>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</si>
  <si>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</si>
  <si>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</si>
  <si>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</si>
  <si>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</si>
  <si>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</si>
  <si>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</si>
  <si>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</si>
  <si>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</si>
  <si>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</si>
  <si>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</si>
  <si>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</si>
  <si>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</si>
  <si>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</si>
  <si>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</si>
  <si>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</si>
  <si>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</si>
  <si>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</si>
  <si>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</si>
  <si>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</si>
  <si>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</si>
  <si>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</si>
  <si>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</si>
  <si>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</si>
  <si>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</si>
  <si>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</si>
  <si>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</si>
  <si>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</si>
  <si>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</si>
  <si>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</si>
  <si>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</si>
  <si>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</si>
  <si>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</si>
  <si>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</si>
  <si>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</si>
  <si>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</si>
  <si>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</si>
  <si>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</si>
  <si>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</si>
  <si>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</si>
  <si>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</si>
  <si>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</si>
  <si>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</si>
  <si>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</si>
  <si>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</si>
  <si>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</si>
  <si>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</si>
  <si>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</si>
  <si>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</si>
  <si>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</si>
  <si>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</si>
  <si>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</si>
  <si>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</si>
  <si>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</si>
  <si>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</si>
  <si>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</si>
  <si>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</si>
  <si>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</si>
  <si>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</si>
  <si>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</si>
  <si>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</si>
  <si>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</si>
  <si>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</si>
  <si>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</si>
  <si>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</si>
  <si>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</si>
  <si>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</si>
  <si>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</si>
  <si>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</si>
  <si>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</si>
  <si>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</si>
  <si>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</si>
  <si>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</si>
  <si>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</si>
  <si>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</si>
  <si>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</si>
  <si>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</si>
  <si>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</si>
  <si>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</si>
  <si>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</si>
  <si>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</si>
  <si>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</si>
  <si>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</si>
  <si>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</si>
  <si>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</si>
  <si>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</si>
  <si>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</si>
  <si>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</si>
  <si>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</si>
  <si>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</si>
  <si>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</si>
  <si>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</si>
  <si>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</si>
  <si>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</si>
  <si>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</si>
  <si>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</si>
  <si>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</si>
  <si>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</si>
  <si>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</si>
  <si>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</si>
  <si>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</si>
  <si>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</si>
  <si>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</si>
  <si>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</si>
  <si>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</si>
  <si>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</si>
  <si>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</si>
  <si>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</si>
  <si>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</si>
  <si>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</si>
  <si>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</si>
  <si>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</si>
  <si>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</si>
  <si>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</si>
  <si>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</si>
  <si>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</si>
  <si>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</si>
  <si>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</si>
  <si>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</si>
  <si>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</si>
  <si>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</si>
  <si>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</si>
  <si>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</si>
  <si>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</si>
  <si>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</si>
  <si>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</si>
  <si>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</si>
  <si>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</si>
  <si>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</si>
  <si>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</si>
  <si>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</si>
  <si>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</si>
  <si>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</si>
  <si>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</si>
  <si>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</si>
  <si>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</si>
  <si>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</si>
  <si>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</si>
  <si>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</si>
  <si>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</si>
  <si>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</si>
  <si>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</si>
  <si>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</si>
  <si>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</si>
  <si>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</si>
  <si>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</si>
  <si>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</si>
  <si>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</si>
  <si>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</si>
  <si>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</si>
  <si>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</si>
  <si>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</si>
  <si>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</si>
  <si>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</si>
  <si>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</si>
  <si>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</si>
  <si>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</si>
  <si>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</si>
  <si>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</si>
  <si>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</si>
  <si>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</si>
  <si>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</si>
  <si>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</si>
  <si>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</si>
  <si>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</si>
  <si>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</si>
  <si>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</si>
  <si>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</si>
  <si>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</si>
  <si>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</si>
  <si>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</si>
  <si>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</si>
  <si>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</si>
  <si>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</si>
  <si>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</si>
  <si>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</si>
  <si>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</si>
  <si>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</si>
  <si>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</si>
  <si>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</si>
  <si>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</si>
  <si>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</si>
  <si>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</si>
  <si>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</si>
  <si>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</si>
  <si>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</si>
  <si>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</si>
  <si>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</si>
  <si>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</si>
  <si>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</si>
  <si>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</si>
  <si>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</si>
  <si>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</si>
  <si>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</si>
  <si>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</si>
  <si>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</si>
  <si>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</si>
  <si>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</si>
  <si>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</si>
  <si>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</si>
  <si>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</si>
  <si>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</si>
  <si>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</si>
  <si>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</si>
  <si>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</si>
  <si>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</si>
  <si>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</si>
  <si>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</si>
  <si>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</si>
  <si>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</si>
  <si>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</si>
  <si>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</si>
  <si>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</si>
  <si>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</si>
  <si>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</si>
  <si>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</si>
  <si>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</si>
  <si>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</si>
  <si>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</si>
  <si>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</si>
  <si>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</si>
  <si>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</si>
  <si>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</si>
  <si>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</si>
  <si>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</si>
  <si>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</si>
  <si>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</si>
  <si>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</si>
  <si>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</si>
  <si>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</si>
  <si>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</si>
  <si>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</si>
  <si>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</si>
  <si>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</si>
  <si>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</si>
  <si>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</si>
  <si>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</si>
  <si>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</si>
  <si>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</si>
  <si>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</si>
  <si>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</si>
  <si>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</si>
  <si>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</si>
  <si>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</si>
  <si>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</si>
  <si>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</si>
  <si>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</si>
  <si>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</si>
  <si>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</si>
  <si>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</si>
  <si>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</si>
  <si>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</si>
  <si>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</si>
  <si>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</si>
  <si>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</si>
  <si>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</si>
  <si>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</si>
  <si>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</si>
  <si>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</si>
  <si>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</si>
  <si>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</si>
  <si>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</si>
  <si>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</si>
  <si>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</si>
  <si>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</si>
  <si>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</si>
  <si>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</si>
  <si>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</si>
  <si>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</si>
  <si>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</si>
  <si>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</si>
  <si>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</si>
  <si>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</si>
  <si>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</si>
  <si>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</si>
  <si>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</si>
  <si>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</si>
  <si>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</si>
  <si>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</si>
  <si>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</si>
  <si>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</si>
  <si>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</si>
  <si>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</si>
  <si>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</si>
  <si>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</si>
  <si>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</si>
  <si>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</si>
  <si>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</si>
  <si>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</si>
  <si>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</si>
  <si>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</si>
  <si>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</si>
  <si>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</si>
  <si>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</si>
  <si>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</si>
  <si>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</si>
  <si>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</si>
  <si>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</si>
  <si>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</si>
  <si>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</si>
  <si>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</si>
  <si>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</si>
  <si>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</si>
  <si>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</si>
  <si>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</si>
  <si>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</si>
  <si>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</si>
  <si>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</si>
  <si>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</si>
  <si>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</si>
  <si>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</si>
  <si>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</si>
  <si>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</si>
  <si>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</si>
  <si>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</si>
  <si>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</si>
  <si>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</si>
  <si>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</si>
  <si>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</si>
  <si>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</si>
  <si>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</si>
  <si>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</si>
  <si>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</si>
  <si>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</si>
  <si>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</si>
  <si>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</si>
  <si>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</si>
  <si>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</si>
  <si>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</si>
  <si>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</si>
  <si>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</si>
  <si>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</si>
  <si>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</si>
  <si>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</si>
  <si>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</si>
  <si>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</si>
  <si>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</si>
  <si>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</si>
  <si>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</si>
  <si>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</si>
  <si>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</si>
  <si>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</si>
  <si>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</si>
  <si>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</si>
  <si>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</si>
  <si>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</si>
  <si>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</si>
  <si>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</si>
  <si>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</si>
  <si>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</si>
  <si>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</si>
  <si>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</si>
  <si>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</si>
  <si>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</si>
  <si>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</si>
  <si>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</si>
  <si>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</si>
  <si>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</si>
  <si>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</si>
  <si>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</si>
  <si>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</si>
  <si>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</si>
  <si>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</si>
  <si>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</si>
  <si>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</si>
  <si>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</si>
  <si>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</si>
  <si>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</si>
  <si>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</si>
  <si>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</si>
  <si>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</si>
  <si>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</si>
  <si>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</si>
  <si>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</si>
  <si>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</si>
  <si>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</si>
  <si>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</si>
  <si>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</si>
  <si>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</si>
  <si>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</si>
  <si>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</si>
  <si>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</si>
  <si>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</si>
  <si>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</si>
  <si>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</si>
  <si>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</si>
  <si>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</si>
  <si>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</si>
  <si>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</si>
  <si>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</si>
  <si>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</si>
  <si>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</si>
  <si>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</si>
  <si>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</si>
  <si>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</si>
  <si>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</si>
  <si>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</si>
  <si>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</si>
  <si>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</si>
  <si>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</si>
  <si>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</si>
  <si>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</si>
  <si>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</si>
  <si>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</si>
  <si>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</si>
  <si>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</si>
  <si>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</si>
  <si>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</si>
  <si>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</si>
  <si>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</si>
  <si>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</si>
  <si>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</si>
  <si>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</si>
  <si>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</si>
  <si>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</si>
  <si>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</si>
  <si>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</si>
  <si>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</si>
  <si>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</si>
  <si>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</si>
  <si>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</si>
  <si>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</si>
  <si>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</si>
  <si>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</si>
  <si>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</si>
  <si>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</si>
  <si>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</si>
  <si>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</si>
  <si>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</si>
  <si>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</si>
  <si>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</si>
  <si>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</si>
  <si>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</si>
  <si>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</si>
  <si>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</si>
  <si>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</si>
  <si>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</si>
  <si>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</si>
  <si>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</si>
  <si>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</si>
  <si>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</si>
  <si>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</si>
  <si>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</si>
  <si>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</si>
  <si>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</si>
  <si>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</si>
  <si>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</si>
  <si>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</si>
  <si>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</si>
  <si>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</si>
  <si>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</si>
  <si>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</si>
  <si>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</si>
  <si>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</si>
  <si>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</si>
  <si>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</si>
  <si>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</si>
  <si>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</si>
  <si>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</si>
  <si>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</si>
  <si>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</si>
  <si>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</si>
  <si>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</si>
  <si>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</si>
  <si>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</si>
  <si>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</si>
  <si>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</si>
  <si>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</si>
  <si>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</si>
  <si>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</si>
  <si>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</si>
  <si>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</si>
  <si>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</si>
  <si>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</si>
  <si>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</si>
  <si>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</si>
  <si>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</si>
  <si>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</si>
  <si>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</si>
  <si>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</si>
  <si>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</si>
  <si>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</si>
  <si>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</si>
  <si>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</si>
  <si>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</si>
  <si>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</si>
  <si>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</si>
  <si>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</si>
  <si>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</si>
  <si>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</si>
  <si>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</si>
  <si>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</si>
  <si>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</si>
  <si>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</si>
  <si>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</si>
  <si>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</si>
  <si>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</si>
  <si>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</si>
  <si>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</si>
  <si>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</si>
  <si>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</si>
  <si>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</si>
  <si>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</si>
  <si>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</si>
  <si>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</si>
  <si>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</si>
  <si>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</si>
  <si>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</si>
  <si>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</si>
  <si>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</si>
  <si>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</si>
  <si>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</si>
  <si>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</si>
  <si>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</si>
  <si>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</si>
  <si>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</si>
  <si>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</si>
  <si>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</si>
  <si>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</si>
  <si>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</si>
  <si>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</si>
  <si>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</si>
  <si>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</si>
  <si>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</si>
  <si>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</si>
  <si>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</si>
  <si>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</si>
  <si>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</si>
  <si>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</si>
  <si>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</si>
  <si>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</si>
  <si>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</si>
  <si>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</si>
  <si>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</si>
  <si>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</si>
  <si>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</si>
  <si>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</si>
  <si>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</si>
  <si>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</si>
  <si>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</si>
  <si>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</si>
  <si>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</si>
  <si>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</si>
  <si>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</si>
  <si>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</si>
  <si>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</si>
  <si>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</si>
  <si>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</si>
  <si>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</si>
  <si>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</si>
  <si>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</si>
  <si>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</si>
  <si>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</si>
  <si>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</si>
  <si>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</si>
  <si>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</si>
  <si>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</si>
  <si>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</si>
  <si>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</si>
  <si>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</si>
  <si>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</si>
  <si>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</si>
  <si>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</si>
  <si>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</si>
  <si>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</si>
  <si>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</si>
  <si>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</si>
  <si>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</si>
  <si>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</si>
  <si>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</si>
  <si>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</si>
  <si>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</si>
  <si>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</si>
  <si>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</si>
  <si>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</si>
  <si>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</si>
  <si>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</si>
  <si>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</si>
  <si>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</si>
  <si>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</si>
  <si>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</si>
  <si>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</si>
  <si>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</si>
  <si>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</si>
  <si>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</si>
  <si>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</si>
  <si>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</si>
  <si>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</si>
  <si>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</si>
  <si>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</si>
  <si>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</si>
  <si>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</si>
  <si>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</si>
  <si>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</si>
  <si>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</si>
  <si>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</si>
  <si>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</si>
  <si>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</si>
  <si>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</si>
  <si>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</si>
  <si>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</si>
  <si>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</si>
  <si>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</si>
  <si>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</si>
  <si>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</si>
  <si>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</si>
  <si>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</si>
  <si>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</si>
  <si>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</si>
  <si>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</si>
  <si>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</si>
  <si>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</si>
  <si>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</si>
  <si>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</si>
  <si>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</si>
  <si>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</si>
  <si>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</si>
  <si>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</si>
  <si>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</si>
  <si>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</si>
  <si>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</si>
  <si>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</si>
  <si>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</si>
  <si>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</si>
  <si>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</si>
  <si>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</si>
  <si>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</si>
  <si>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</si>
  <si>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</si>
  <si>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</si>
  <si>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</si>
  <si>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</si>
  <si>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</si>
  <si>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</si>
  <si>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</si>
  <si>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</si>
  <si>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</si>
  <si>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</si>
  <si>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</si>
  <si>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</si>
  <si>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</si>
  <si>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</si>
  <si>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</si>
  <si>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</si>
  <si>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</si>
  <si>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</si>
  <si>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</si>
  <si>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</si>
  <si>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</si>
  <si>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</si>
  <si>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</si>
  <si>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</si>
  <si>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</si>
  <si>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</si>
  <si>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</si>
  <si>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</si>
  <si>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</si>
  <si>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</si>
  <si>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</si>
  <si>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</si>
  <si>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</si>
  <si>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</si>
  <si>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</si>
  <si>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</si>
  <si>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</si>
  <si>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</si>
  <si>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</si>
  <si>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</si>
  <si>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</si>
  <si>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</si>
  <si>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</si>
  <si>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</si>
  <si>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</si>
  <si>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</si>
  <si>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</si>
  <si>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</si>
  <si>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</si>
  <si>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</si>
  <si>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</si>
  <si>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</si>
  <si>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</si>
  <si>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</si>
  <si>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</si>
  <si>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</si>
  <si>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</si>
  <si>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</si>
  <si>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</si>
  <si>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</si>
  <si>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</si>
  <si>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</si>
  <si>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</si>
  <si>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</si>
  <si>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</si>
  <si>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</si>
  <si>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</si>
  <si>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</si>
  <si>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</si>
  <si>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</si>
  <si>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</si>
  <si>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</si>
  <si>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</si>
  <si>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</si>
  <si>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</si>
  <si>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</si>
  <si>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</si>
  <si>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</si>
  <si>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</si>
  <si>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</si>
  <si>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</si>
  <si>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</si>
  <si>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</si>
  <si>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</si>
  <si>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</si>
  <si>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</si>
  <si>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</si>
  <si>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</si>
  <si>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</si>
  <si>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</si>
  <si>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</si>
  <si>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</si>
  <si>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</si>
  <si>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</si>
  <si>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</si>
  <si>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</si>
  <si>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</si>
  <si>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</si>
  <si>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</si>
  <si>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</si>
  <si>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</si>
  <si>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</si>
  <si>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</si>
  <si>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</si>
  <si>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</si>
  <si>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</si>
  <si>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</si>
  <si>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</si>
  <si>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</si>
  <si>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</si>
  <si>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</si>
  <si>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</si>
  <si>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</si>
  <si>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</si>
  <si>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</si>
  <si>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</si>
  <si>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</si>
  <si>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</si>
  <si>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</si>
  <si>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</si>
  <si>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</si>
  <si>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</si>
  <si>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</si>
  <si>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</si>
  <si>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</si>
  <si>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</si>
  <si>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</si>
  <si>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</si>
  <si>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</si>
  <si>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</si>
  <si>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</si>
  <si>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</si>
  <si>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</si>
  <si>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</si>
  <si>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</si>
  <si>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</si>
  <si>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</si>
  <si>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</si>
  <si>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</si>
  <si>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</si>
  <si>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</si>
  <si>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</si>
  <si>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</si>
  <si>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</si>
  <si>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</si>
  <si>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</si>
  <si>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</si>
  <si>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</si>
  <si>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</si>
  <si>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</si>
  <si>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</si>
  <si>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</si>
  <si>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</si>
  <si>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</si>
  <si>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</si>
  <si>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</si>
  <si>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</si>
  <si>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</si>
  <si>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</si>
  <si>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</si>
  <si>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</si>
  <si>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</si>
  <si>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</si>
  <si>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</si>
  <si>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</si>
  <si>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</si>
  <si>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</si>
  <si>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</si>
  <si>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</si>
  <si>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</si>
  <si>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</si>
  <si>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</si>
  <si>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</si>
  <si>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</si>
  <si>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</si>
  <si>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</si>
  <si>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</si>
  <si>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</si>
  <si>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</si>
  <si>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</si>
  <si>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</si>
  <si>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</si>
  <si>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</si>
  <si>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</si>
  <si>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</si>
  <si>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</si>
  <si>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</si>
  <si>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</si>
  <si>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</si>
  <si>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</si>
  <si>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</si>
  <si>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</si>
  <si>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</si>
  <si>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</si>
  <si>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</si>
  <si>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</si>
  <si>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</si>
  <si>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</si>
  <si>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</si>
  <si>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</si>
  <si>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</si>
  <si>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</si>
  <si>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</si>
  <si>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</si>
  <si>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</si>
  <si>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</si>
  <si>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</si>
  <si>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</si>
  <si>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</si>
  <si>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</si>
  <si>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</si>
  <si>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</si>
  <si>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</si>
  <si>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</si>
  <si>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</si>
  <si>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</si>
  <si>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</si>
  <si>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</si>
  <si>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</si>
  <si>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</si>
  <si>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</si>
  <si>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</si>
  <si>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</si>
  <si>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</si>
  <si>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</si>
  <si>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</si>
  <si>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</si>
  <si>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</si>
  <si>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</si>
  <si>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</si>
  <si>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</si>
  <si>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</si>
  <si>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</si>
  <si>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</si>
  <si>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</si>
  <si>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</si>
  <si>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</si>
  <si>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</si>
  <si>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</si>
  <si>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</si>
  <si>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</si>
  <si>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</si>
  <si>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</si>
  <si>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</si>
  <si>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</si>
  <si>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</si>
  <si>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</si>
  <si>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</si>
  <si>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</si>
  <si>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</si>
  <si>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</si>
  <si>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</si>
  <si>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</si>
  <si>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</si>
  <si>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</si>
  <si>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</si>
  <si>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</si>
  <si>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</si>
  <si>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</si>
  <si>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</si>
  <si>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</si>
  <si>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</si>
  <si>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</si>
  <si>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</si>
  <si>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</si>
  <si>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</si>
  <si>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</si>
  <si>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</si>
  <si>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</si>
  <si>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</si>
  <si>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</si>
  <si>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</si>
  <si>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</si>
  <si>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</si>
  <si>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</si>
  <si>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</si>
  <si>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</si>
  <si>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</si>
  <si>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</si>
  <si>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</si>
  <si>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</si>
  <si>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</si>
  <si>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</si>
  <si>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</si>
  <si>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</si>
  <si>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</si>
  <si>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</si>
  <si>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</si>
  <si>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</si>
  <si>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</si>
  <si>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</si>
  <si>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</si>
  <si>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</si>
  <si>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</si>
  <si>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</si>
  <si>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</si>
  <si>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</si>
  <si>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</si>
  <si>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</si>
  <si>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</si>
  <si>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</si>
  <si>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</si>
  <si>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</si>
  <si>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</si>
  <si>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</si>
  <si>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</si>
  <si>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</si>
  <si>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</si>
  <si>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</si>
  <si>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</si>
  <si>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</si>
  <si>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</si>
  <si>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</si>
  <si>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</si>
  <si>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</si>
  <si>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</si>
  <si>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</si>
  <si>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</si>
  <si>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</si>
  <si>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</si>
  <si>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</si>
  <si>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</si>
  <si>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</si>
  <si>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</si>
  <si>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</si>
  <si>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</si>
  <si>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</si>
  <si>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</si>
  <si>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</si>
  <si>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</si>
  <si>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</si>
  <si>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</si>
  <si>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</si>
  <si>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</si>
  <si>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</si>
  <si>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</si>
  <si>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</si>
  <si>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</si>
  <si>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</si>
  <si>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</si>
  <si>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</si>
  <si>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</si>
  <si>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</si>
  <si>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</si>
  <si>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</si>
  <si>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</si>
  <si>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</si>
  <si>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</si>
  <si>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</si>
  <si>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</si>
  <si>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</si>
  <si>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</si>
  <si>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</si>
  <si>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</si>
  <si>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</si>
  <si>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</si>
  <si>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</si>
  <si>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</si>
  <si>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</si>
  <si>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</si>
  <si>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</si>
  <si>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</si>
  <si>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</si>
  <si>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</si>
  <si>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</si>
  <si>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</si>
  <si>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</si>
  <si>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</si>
  <si>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</si>
  <si>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</si>
  <si>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</si>
  <si>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</si>
  <si>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</si>
  <si>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</si>
  <si>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</si>
  <si>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</si>
  <si>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</si>
  <si>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</si>
  <si>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</si>
  <si>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</si>
  <si>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</si>
  <si>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</si>
  <si>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</si>
  <si>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</si>
  <si>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</si>
  <si>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</si>
  <si>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</si>
  <si>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</si>
  <si>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</si>
  <si>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</si>
  <si>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</si>
  <si>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</si>
  <si>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</si>
  <si>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</si>
  <si>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</si>
  <si>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</si>
  <si>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</si>
  <si>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</si>
  <si>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</si>
  <si>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</si>
  <si>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</si>
  <si>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</si>
  <si>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</si>
  <si>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</si>
  <si>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</si>
  <si>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</si>
  <si>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</si>
  <si>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</si>
  <si>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</si>
  <si>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</si>
  <si>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</si>
  <si>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</si>
  <si>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</si>
  <si>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</si>
  <si>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</si>
  <si>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</si>
  <si>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</si>
  <si>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</si>
  <si>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</si>
  <si>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</si>
  <si>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</si>
  <si>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</si>
  <si>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</si>
  <si>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</si>
  <si>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</si>
  <si>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</si>
  <si>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</si>
  <si>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</si>
  <si>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</si>
  <si>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</si>
  <si>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</si>
  <si>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</si>
  <si>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</si>
  <si>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</si>
  <si>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</si>
  <si>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</si>
  <si>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</si>
  <si>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</si>
  <si>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</si>
  <si>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</si>
  <si>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</si>
  <si>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</si>
  <si>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</si>
  <si>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</si>
  <si>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</si>
  <si>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</si>
  <si>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</si>
  <si>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</si>
  <si>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</si>
  <si>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</si>
  <si>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</si>
  <si>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</si>
  <si>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</si>
  <si>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</si>
  <si>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</si>
  <si>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</si>
  <si>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</si>
  <si>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</si>
  <si>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</si>
  <si>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</si>
  <si>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</si>
  <si>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</si>
  <si>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</si>
  <si>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</si>
  <si>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</si>
  <si>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</si>
  <si>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</si>
  <si>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</si>
  <si>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</si>
  <si>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</si>
  <si>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</si>
  <si>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</si>
  <si>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</si>
  <si>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</si>
  <si>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</si>
  <si>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</si>
  <si>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</si>
  <si>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</si>
  <si>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</si>
  <si>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</si>
  <si>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</si>
  <si>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</si>
  <si>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</si>
  <si>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</si>
  <si>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</si>
  <si>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</si>
  <si>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</si>
  <si>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</si>
  <si>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</si>
  <si>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</si>
  <si>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</si>
  <si>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</si>
  <si>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</si>
  <si>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</si>
  <si>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</si>
  <si>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</si>
  <si>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</si>
  <si>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</si>
  <si>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</si>
  <si>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</si>
  <si>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</si>
  <si>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</si>
  <si>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</si>
  <si>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</si>
  <si>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</si>
  <si>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</si>
  <si>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</si>
  <si>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</si>
  <si>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</si>
  <si>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</si>
  <si>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</si>
  <si>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</si>
  <si>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</si>
  <si>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</si>
  <si>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</si>
  <si>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</si>
  <si>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</si>
  <si>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</si>
  <si>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</si>
  <si>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</si>
  <si>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</si>
  <si>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</si>
  <si>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</si>
  <si>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</si>
  <si>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</si>
  <si>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</si>
  <si>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</si>
  <si>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</si>
  <si>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</si>
  <si>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</si>
  <si>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</si>
  <si>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</si>
  <si>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</si>
  <si>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</si>
  <si>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</si>
  <si>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</si>
  <si>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</si>
  <si>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</si>
  <si>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</si>
  <si>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</si>
  <si>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</si>
  <si>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</si>
  <si>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</si>
  <si>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</si>
  <si>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</si>
  <si>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</si>
  <si>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</si>
  <si>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</si>
  <si>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</si>
  <si>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</si>
  <si>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</si>
  <si>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</si>
  <si>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</si>
  <si>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</si>
  <si>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</si>
  <si>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</si>
  <si>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</si>
  <si>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</si>
  <si>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</si>
  <si>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</si>
  <si>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</si>
  <si>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</si>
  <si>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</si>
  <si>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</si>
  <si>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</si>
  <si>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</si>
  <si>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</si>
  <si>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</si>
  <si>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</si>
  <si>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</si>
  <si>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</si>
  <si>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</si>
  <si>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</si>
  <si>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</si>
  <si>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</si>
  <si>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</si>
  <si>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</si>
  <si>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</si>
  <si>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</si>
  <si>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</si>
  <si>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</si>
  <si>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</si>
  <si>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</si>
  <si>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</si>
  <si>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</si>
  <si>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</si>
  <si>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</si>
  <si>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</si>
  <si>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</si>
  <si>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</si>
  <si>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</si>
  <si>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</si>
  <si>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</si>
  <si>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</si>
  <si>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</si>
  <si>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</si>
  <si>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</si>
  <si>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</si>
  <si>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</si>
  <si>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</si>
  <si>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</si>
  <si>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</si>
  <si>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</si>
  <si>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</si>
  <si>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</si>
  <si>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</si>
  <si>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</si>
  <si>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</si>
  <si>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</si>
  <si>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</si>
  <si>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</si>
  <si>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</si>
  <si>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</si>
  <si>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</si>
  <si>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</si>
  <si>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</si>
  <si>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</si>
  <si>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</si>
  <si>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</si>
  <si>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</si>
  <si>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</si>
  <si>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</si>
  <si>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</si>
  <si>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</si>
  <si>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</si>
  <si>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</si>
  <si>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</si>
  <si>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</si>
  <si>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</si>
  <si>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</si>
  <si>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</si>
  <si>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</si>
  <si>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</si>
  <si>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</si>
  <si>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</si>
  <si>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</si>
  <si>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</si>
  <si>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</si>
  <si>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</si>
  <si>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</si>
  <si>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</si>
  <si>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</si>
  <si>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</si>
  <si>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</si>
  <si>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</si>
  <si>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</si>
  <si>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</si>
  <si>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</si>
  <si>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</si>
  <si>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</si>
  <si>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</si>
  <si>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</si>
  <si>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</si>
  <si>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</si>
  <si>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</si>
  <si>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</si>
  <si>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</si>
  <si>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</si>
  <si>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</si>
  <si>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</si>
  <si>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</si>
  <si>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</si>
  <si>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</si>
  <si>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</si>
  <si>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</si>
  <si>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</si>
  <si>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</si>
  <si>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</si>
  <si>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</si>
  <si>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</si>
  <si>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</si>
  <si>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</si>
  <si>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</si>
  <si>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</si>
  <si>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</si>
  <si>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</si>
  <si>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</si>
  <si>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</si>
  <si>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</si>
  <si>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</si>
  <si>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</si>
  <si>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</si>
  <si>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</si>
  <si>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</si>
  <si>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</si>
  <si>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</si>
  <si>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</si>
  <si>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</si>
  <si>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</si>
  <si>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</si>
  <si>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</si>
  <si>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</si>
  <si>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</si>
  <si>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</si>
  <si>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</si>
  <si>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</si>
  <si>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</si>
  <si>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</si>
  <si>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</si>
  <si>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</si>
  <si>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</si>
  <si>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</si>
  <si>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</si>
  <si>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</si>
  <si>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</si>
  <si>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</si>
  <si>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</si>
  <si>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</si>
  <si>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</si>
  <si>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</si>
  <si>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</si>
  <si>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</si>
  <si>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</si>
  <si>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</si>
  <si>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</si>
  <si>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</si>
  <si>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</si>
  <si>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</si>
  <si>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</si>
  <si>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</si>
  <si>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</si>
  <si>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</si>
  <si>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</si>
  <si>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</si>
  <si>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</si>
  <si>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</si>
  <si>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</si>
  <si>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</si>
  <si>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</si>
  <si>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</si>
  <si>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</si>
  <si>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</si>
  <si>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</si>
  <si>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</si>
  <si>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</si>
  <si>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</si>
  <si>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</si>
  <si>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</si>
  <si>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</si>
  <si>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</si>
  <si>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</si>
  <si>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</si>
  <si>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</si>
  <si>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</si>
  <si>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</si>
  <si>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</si>
  <si>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</si>
  <si>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</si>
  <si>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</si>
  <si>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</si>
  <si>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</si>
  <si>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</si>
  <si>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</si>
  <si>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</si>
  <si>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</si>
  <si>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</si>
  <si>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</si>
  <si>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</si>
  <si>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</si>
  <si>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</si>
  <si>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</si>
  <si>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</si>
  <si>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</si>
  <si>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</si>
  <si>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</si>
  <si>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</si>
  <si>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</si>
  <si>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</si>
  <si>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</si>
  <si>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</si>
  <si>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</si>
  <si>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</si>
  <si>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</si>
  <si>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</si>
  <si>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</si>
  <si>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</si>
  <si>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</si>
  <si>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</si>
  <si>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</si>
  <si>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</si>
  <si>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</si>
  <si>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</si>
  <si>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</si>
  <si>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</si>
  <si>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</si>
  <si>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</si>
  <si>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</si>
  <si>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</si>
  <si>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</si>
  <si>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</si>
  <si>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</si>
  <si>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</si>
  <si>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</si>
  <si>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</si>
  <si>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</si>
  <si>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</si>
  <si>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</si>
  <si>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</si>
  <si>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</si>
  <si>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</si>
  <si>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</si>
  <si>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</si>
  <si>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</si>
  <si>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</si>
  <si>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</si>
  <si>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</si>
  <si>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</si>
  <si>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</si>
  <si>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</si>
  <si>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</si>
  <si>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</si>
  <si>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</si>
  <si>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</si>
  <si>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</si>
  <si>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</si>
  <si>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</si>
  <si>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</si>
  <si>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</si>
  <si>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</si>
  <si>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</si>
  <si>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</si>
  <si>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</si>
  <si>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</si>
  <si>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</si>
  <si>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</si>
  <si>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</si>
  <si>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</si>
  <si>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</si>
  <si>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</si>
  <si>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</si>
  <si>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</si>
  <si>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</si>
  <si>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</si>
  <si>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</si>
  <si>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</si>
  <si>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</si>
  <si>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</si>
  <si>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</si>
  <si>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</si>
  <si>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</si>
  <si>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</si>
  <si>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</si>
  <si>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</si>
  <si>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</si>
  <si>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</si>
  <si>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</si>
  <si>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</si>
  <si>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</si>
  <si>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</si>
  <si>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</si>
  <si>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</si>
  <si>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</si>
  <si>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</si>
  <si>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</si>
  <si>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</si>
  <si>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</si>
  <si>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</si>
  <si>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</si>
  <si>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</si>
  <si>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</si>
  <si>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</si>
  <si>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</si>
  <si>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</si>
  <si>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</si>
  <si>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</si>
  <si>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</si>
  <si>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</si>
  <si>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</si>
  <si>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</si>
  <si>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</si>
  <si>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</si>
  <si>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</si>
  <si>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</si>
  <si>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</si>
  <si>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</si>
  <si>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</si>
  <si>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</si>
  <si>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</si>
  <si>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</si>
  <si>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</si>
  <si>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</si>
  <si>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</si>
  <si>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</si>
  <si>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</si>
  <si>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</si>
  <si>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</si>
  <si>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</si>
  <si>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</si>
  <si>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</si>
  <si>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</si>
  <si>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</si>
  <si>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</si>
  <si>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</si>
  <si>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</si>
  <si>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</si>
  <si>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</si>
  <si>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</si>
  <si>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</si>
  <si>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</si>
  <si>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</si>
  <si>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</si>
  <si>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</si>
  <si>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</si>
  <si>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</si>
  <si>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</si>
  <si>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</si>
  <si>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</si>
  <si>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</si>
  <si>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</si>
  <si>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</si>
  <si>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</si>
  <si>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</si>
  <si>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</si>
  <si>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</si>
  <si>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</si>
  <si>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</si>
  <si>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</si>
  <si>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</si>
  <si>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</si>
  <si>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</si>
  <si>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</si>
  <si>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</si>
  <si>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</si>
  <si>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</si>
  <si>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</si>
  <si>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</si>
  <si>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</si>
  <si>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</si>
  <si>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</si>
  <si>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</si>
  <si>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</si>
  <si>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</si>
  <si>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</si>
  <si>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</si>
  <si>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</si>
  <si>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</si>
  <si>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</si>
  <si>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</si>
  <si>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</si>
  <si>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</si>
  <si>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</si>
  <si>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</si>
  <si>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</si>
  <si>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</si>
  <si>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</si>
  <si>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</si>
  <si>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</si>
  <si>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</si>
  <si>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</si>
  <si>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</si>
  <si>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</si>
  <si>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</si>
  <si>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</si>
  <si>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</si>
  <si>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</si>
  <si>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</si>
  <si>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</si>
  <si>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</si>
  <si>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</si>
  <si>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</si>
  <si>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</si>
  <si>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</si>
  <si>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</si>
  <si>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</si>
  <si>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</si>
  <si>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</si>
  <si>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</si>
  <si>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</si>
  <si>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</si>
  <si>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</si>
  <si>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</si>
  <si>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</si>
  <si>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</si>
  <si>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</si>
  <si>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</si>
  <si>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</si>
  <si>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</si>
  <si>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</si>
  <si>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</si>
  <si>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</si>
  <si>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</si>
  <si>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</si>
  <si>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</si>
  <si>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</si>
  <si>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</si>
  <si>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</si>
  <si>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</si>
  <si>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</si>
  <si>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</si>
  <si>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</si>
  <si>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</si>
  <si>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</si>
  <si>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</si>
  <si>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</si>
  <si>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</si>
  <si>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</si>
  <si>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</si>
  <si>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</si>
  <si>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</si>
  <si>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</si>
  <si>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</si>
  <si>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</si>
  <si>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</si>
  <si>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</si>
  <si>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</si>
  <si>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</si>
  <si>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</si>
  <si>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</si>
  <si>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</si>
  <si>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</si>
  <si>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</si>
  <si>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</si>
  <si>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</si>
  <si>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</si>
  <si>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</si>
  <si>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</si>
  <si>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</si>
  <si>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</si>
  <si>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</si>
  <si>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</si>
  <si>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</si>
  <si>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</si>
  <si>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</si>
  <si>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</si>
  <si>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</si>
  <si>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</si>
  <si>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</si>
  <si>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</si>
  <si>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</si>
  <si>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</si>
  <si>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</si>
  <si>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</si>
  <si>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</si>
  <si>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</si>
  <si>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</si>
  <si>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</si>
  <si>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</si>
  <si>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</si>
  <si>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</si>
  <si>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</si>
  <si>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</si>
  <si>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</si>
  <si>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</si>
  <si>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</si>
  <si>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</si>
  <si>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</si>
  <si>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</si>
  <si>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</si>
  <si>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</si>
  <si>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</si>
  <si>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</si>
  <si>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</si>
  <si>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</si>
  <si>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</si>
  <si>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</si>
  <si>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</si>
  <si>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</si>
  <si>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</si>
  <si>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</si>
  <si>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</si>
  <si>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</si>
  <si>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</si>
  <si>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</si>
  <si>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</si>
  <si>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</si>
  <si>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</si>
  <si>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</si>
  <si>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</si>
  <si>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</si>
  <si>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</si>
  <si>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</si>
  <si>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</si>
  <si>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</si>
  <si>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</si>
  <si>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</si>
  <si>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</si>
  <si>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</si>
  <si>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</si>
  <si>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</si>
  <si>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</si>
  <si>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</si>
  <si>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</si>
  <si>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</si>
  <si>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</si>
  <si>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</si>
  <si>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</si>
  <si>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</si>
  <si>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</si>
  <si>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</si>
  <si>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</si>
  <si>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</si>
  <si>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</si>
  <si>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</si>
  <si>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</si>
  <si>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</si>
  <si>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</si>
  <si>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</si>
  <si>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</si>
  <si>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</si>
  <si>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</si>
  <si>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</si>
  <si>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</si>
  <si>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</si>
  <si>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</si>
  <si>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</si>
  <si>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</si>
  <si>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</si>
  <si>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</si>
  <si>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</si>
  <si>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</si>
  <si>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</si>
  <si>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</si>
  <si>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</si>
  <si>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</si>
  <si>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</si>
  <si>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</si>
  <si>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</si>
  <si>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</si>
  <si>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</si>
  <si>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</si>
  <si>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</si>
  <si>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</si>
  <si>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</si>
  <si>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</si>
  <si>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</si>
  <si>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</si>
  <si>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</si>
  <si>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</si>
  <si>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</si>
  <si>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</si>
  <si>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</si>
  <si>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</si>
  <si>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</si>
  <si>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</si>
  <si>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</si>
  <si>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</si>
  <si>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</si>
  <si>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</si>
  <si>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</si>
  <si>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</si>
  <si>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</si>
  <si>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</si>
  <si>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</si>
  <si>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</si>
  <si>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</si>
  <si>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</si>
  <si>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</si>
  <si>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</si>
  <si>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</si>
  <si>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</si>
  <si>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</si>
  <si>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</si>
  <si>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</si>
  <si>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</si>
  <si>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</si>
  <si>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</si>
  <si>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</si>
  <si>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</si>
  <si>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</si>
  <si>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</si>
  <si>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</si>
  <si>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</si>
  <si>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</si>
  <si>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</si>
  <si>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</si>
  <si>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</si>
  <si>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</si>
  <si>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</si>
  <si>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</si>
  <si>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</si>
  <si>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</si>
  <si>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</si>
  <si>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</si>
  <si>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</si>
  <si>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</si>
  <si>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</si>
  <si>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</si>
  <si>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</si>
  <si>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</si>
  <si>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</si>
  <si>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</si>
  <si>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</si>
  <si>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</si>
  <si>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</si>
  <si>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</si>
  <si>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</si>
  <si>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</si>
  <si>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</si>
  <si>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</si>
  <si>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</si>
  <si>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</si>
  <si>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</si>
  <si>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</si>
  <si>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</si>
  <si>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</si>
  <si>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</si>
  <si>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</si>
  <si>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</si>
  <si>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</si>
  <si>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</si>
  <si>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</si>
  <si>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</si>
  <si>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</si>
  <si>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</si>
  <si>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</si>
  <si>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</si>
  <si>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</si>
  <si>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</si>
  <si>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</si>
  <si>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</si>
  <si>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</si>
  <si>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</si>
  <si>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</si>
  <si>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</si>
  <si>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</si>
  <si>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</si>
  <si>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</si>
  <si>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</si>
  <si>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</si>
  <si>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</si>
  <si>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</si>
  <si>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</si>
  <si>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</si>
  <si>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</si>
  <si>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</si>
  <si>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</si>
  <si>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</si>
  <si>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</si>
  <si>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</si>
  <si>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</si>
  <si>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</si>
  <si>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</si>
  <si>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</si>
  <si>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</si>
  <si>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</si>
  <si>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</si>
  <si>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</si>
  <si>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</si>
  <si>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</si>
  <si>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</si>
  <si>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</si>
  <si>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</si>
  <si>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</si>
  <si>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</si>
  <si>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</si>
  <si>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</si>
  <si>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</si>
  <si>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</si>
  <si>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</si>
  <si>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</si>
  <si>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</si>
  <si>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</si>
  <si>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</si>
  <si>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</si>
  <si>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</si>
  <si>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</si>
  <si>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</si>
  <si>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</si>
  <si>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</si>
  <si>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</si>
  <si>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</si>
  <si>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</si>
  <si>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</si>
  <si>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</si>
  <si>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</si>
  <si>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</si>
  <si>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</si>
  <si>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</si>
  <si>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</si>
  <si>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</si>
  <si>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</si>
  <si>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</si>
  <si>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</si>
  <si>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</si>
  <si>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</si>
  <si>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</si>
  <si>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</si>
  <si>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</si>
  <si>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</si>
  <si>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</si>
  <si>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</si>
  <si>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</si>
  <si>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</si>
  <si>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</si>
  <si>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</si>
  <si>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</si>
  <si>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</si>
  <si>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</si>
  <si>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</si>
  <si>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</si>
  <si>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</si>
  <si>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</si>
  <si>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</si>
  <si>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</si>
  <si>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</si>
  <si>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</si>
  <si>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</si>
  <si>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</si>
  <si>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</si>
  <si>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</si>
  <si>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</si>
  <si>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</si>
  <si>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</si>
  <si>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</si>
  <si>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</si>
  <si>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</si>
  <si>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</si>
  <si>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</si>
  <si>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</si>
  <si>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</si>
  <si>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</si>
  <si>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</si>
  <si>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</si>
  <si>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</si>
  <si>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</si>
  <si>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</si>
  <si>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</si>
  <si>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</si>
  <si>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</si>
  <si>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</si>
  <si>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</si>
  <si>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</si>
  <si>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</si>
  <si>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</si>
  <si>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</si>
  <si>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</si>
  <si>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</si>
  <si>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</si>
  <si>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</si>
  <si>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</si>
  <si>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</si>
  <si>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</si>
  <si>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</si>
  <si>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</si>
  <si>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</si>
  <si>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</si>
  <si>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</si>
  <si>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</si>
  <si>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</si>
  <si>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</si>
  <si>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</si>
  <si>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</si>
  <si>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</si>
  <si>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</si>
  <si>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</si>
  <si>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</si>
  <si>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</si>
  <si>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</si>
  <si>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</si>
  <si>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</si>
  <si>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</si>
  <si>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</si>
  <si>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</si>
  <si>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</si>
  <si>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</si>
  <si>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</si>
  <si>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</si>
  <si>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</si>
  <si>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</si>
  <si>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</si>
  <si>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</si>
  <si>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</si>
  <si>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</si>
  <si>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</si>
  <si>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</si>
  <si>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</si>
  <si>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</si>
  <si>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</si>
  <si>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</si>
  <si>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</si>
  <si>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</si>
  <si>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</si>
  <si>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</si>
  <si>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</si>
  <si>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</si>
  <si>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</si>
  <si>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</si>
  <si>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</si>
  <si>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</si>
  <si>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</si>
  <si>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</si>
  <si>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</si>
  <si>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</si>
  <si>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</si>
  <si>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</si>
  <si>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</si>
  <si>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</si>
  <si>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</si>
  <si>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</si>
  <si>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</si>
  <si>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</si>
  <si>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</si>
  <si>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</si>
  <si>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</si>
  <si>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</si>
  <si>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</si>
  <si>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</si>
  <si>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</si>
  <si>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</si>
  <si>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</si>
  <si>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</si>
  <si>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</si>
  <si>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</si>
  <si>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</si>
  <si>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</si>
  <si>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</si>
  <si>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</si>
  <si>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</si>
  <si>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</si>
  <si>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</si>
  <si>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</si>
  <si>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</si>
  <si>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</si>
  <si>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</si>
  <si>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</si>
  <si>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</si>
  <si>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</si>
  <si>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</si>
  <si>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</si>
  <si>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</si>
  <si>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</si>
  <si>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</si>
  <si>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</si>
  <si>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</si>
  <si>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</si>
  <si>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</si>
  <si>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</si>
  <si>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</si>
  <si>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</si>
  <si>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</si>
  <si>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</si>
  <si>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</si>
  <si>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</si>
  <si>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</si>
  <si>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</si>
  <si>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</si>
  <si>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</si>
  <si>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</si>
  <si>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</si>
  <si>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</si>
  <si>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</si>
  <si>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</si>
  <si>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</si>
  <si>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</si>
  <si>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</si>
  <si>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</si>
  <si>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</si>
  <si>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</si>
  <si>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</si>
  <si>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</si>
  <si>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</si>
  <si>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</si>
  <si>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</si>
  <si>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</si>
  <si>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</si>
  <si>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</si>
  <si>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</si>
  <si>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</si>
  <si>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</si>
  <si>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</si>
  <si>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</si>
  <si>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</si>
  <si>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</si>
  <si>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</si>
  <si>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</si>
  <si>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</si>
  <si>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</si>
  <si>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</si>
  <si>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</si>
  <si>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</si>
  <si>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</si>
  <si>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</si>
  <si>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</si>
  <si>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</si>
  <si>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</si>
  <si>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</si>
  <si>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</si>
  <si>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</si>
  <si>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</si>
  <si>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</si>
  <si>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</si>
  <si>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</si>
  <si>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</si>
  <si>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</si>
  <si>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</si>
  <si>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</si>
  <si>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</si>
  <si>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</si>
  <si>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</si>
  <si>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</si>
  <si>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</si>
  <si>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</si>
  <si>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</si>
  <si>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</si>
  <si>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</si>
  <si>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</si>
  <si>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</si>
  <si>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</si>
  <si>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</si>
  <si>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</si>
  <si>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</si>
  <si>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</si>
  <si>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</si>
  <si>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</si>
  <si>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</si>
  <si>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</si>
  <si>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</si>
  <si>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</si>
  <si>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</si>
  <si>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</si>
  <si>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</si>
  <si>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</si>
  <si>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</si>
  <si>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</si>
  <si>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</si>
  <si>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</si>
  <si>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</si>
  <si>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</si>
  <si>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</si>
  <si>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</si>
  <si>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</si>
  <si>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</si>
  <si>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</si>
  <si>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</si>
  <si>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</si>
  <si>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</si>
  <si>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</si>
  <si>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</si>
  <si>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</si>
  <si>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</si>
  <si>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</si>
  <si>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</si>
  <si>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</si>
  <si>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</si>
  <si>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</si>
  <si>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</si>
  <si>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</si>
  <si>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</si>
  <si>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</si>
  <si>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</si>
  <si>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</si>
  <si>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</si>
  <si>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</si>
  <si>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</si>
  <si>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</si>
  <si>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</si>
  <si>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</si>
  <si>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</si>
  <si>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</si>
  <si>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</si>
  <si>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</si>
  <si>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</si>
  <si>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</si>
  <si>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</si>
  <si>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</si>
  <si>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</si>
  <si>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</si>
  <si>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</si>
  <si>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</si>
  <si>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</si>
  <si>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</si>
  <si>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</si>
  <si>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</si>
  <si>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</si>
  <si>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</si>
  <si>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</si>
  <si>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</si>
  <si>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</si>
  <si>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</si>
  <si>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</si>
  <si>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</si>
  <si>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</si>
  <si>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</si>
  <si>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</si>
  <si>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</si>
  <si>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</si>
  <si>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</si>
  <si>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</si>
  <si>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</si>
  <si>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</si>
  <si>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</si>
  <si>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</si>
  <si>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</si>
  <si>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</si>
  <si>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</si>
  <si>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</si>
  <si>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</si>
  <si>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</si>
  <si>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</si>
  <si>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</si>
  <si>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</si>
  <si>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</si>
  <si>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</si>
  <si>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</si>
  <si>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</si>
  <si>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</si>
  <si>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</si>
  <si>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</si>
  <si>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</si>
  <si>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</si>
  <si>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</si>
  <si>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</si>
  <si>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</si>
  <si>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</si>
  <si>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</si>
  <si>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</si>
  <si>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</si>
  <si>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</si>
  <si>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</si>
  <si>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</si>
  <si>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</si>
  <si>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</si>
  <si>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</si>
  <si>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</si>
  <si>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</si>
  <si>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</si>
  <si>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</si>
  <si>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</si>
  <si>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</si>
  <si>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</si>
  <si>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</si>
  <si>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</si>
  <si>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</si>
  <si>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</si>
  <si>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</si>
  <si>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</si>
  <si>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</si>
  <si>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</si>
  <si>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</si>
  <si>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</si>
  <si>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</si>
  <si>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</si>
  <si>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</si>
  <si>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</si>
  <si>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</si>
  <si>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</si>
  <si>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</si>
  <si>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</si>
  <si>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</si>
  <si>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</si>
  <si>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</si>
  <si>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</si>
  <si>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</si>
  <si>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</si>
  <si>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</si>
  <si>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</si>
  <si>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</si>
  <si>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</si>
  <si>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</si>
  <si>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</si>
  <si>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</si>
  <si>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</si>
  <si>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</si>
  <si>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</si>
  <si>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</si>
  <si>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</si>
  <si>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</si>
  <si>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</si>
  <si>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</si>
  <si>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</si>
  <si>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</si>
  <si>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</si>
  <si>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</si>
  <si>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</si>
  <si>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</si>
  <si>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</si>
  <si>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</si>
  <si>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</si>
  <si>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</si>
  <si>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</si>
  <si>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</si>
  <si>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</si>
  <si>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</si>
  <si>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</si>
  <si>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</si>
  <si>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</si>
  <si>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</si>
  <si>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</si>
  <si>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</si>
  <si>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</si>
  <si>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</si>
  <si>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</si>
  <si>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</si>
  <si>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</si>
  <si>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</si>
  <si>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</si>
  <si>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</si>
  <si>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</si>
  <si>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</si>
  <si>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</si>
  <si>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</si>
  <si>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</si>
  <si>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</si>
  <si>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</si>
  <si>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</si>
  <si>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</si>
  <si>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</si>
  <si>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</si>
  <si>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</si>
  <si>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</si>
  <si>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</si>
  <si>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</si>
  <si>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</si>
  <si>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</si>
  <si>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</si>
  <si>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</si>
  <si>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</si>
  <si>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</si>
  <si>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</si>
  <si>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</si>
  <si>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</si>
  <si>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</si>
  <si>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</si>
  <si>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</si>
  <si>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</si>
  <si>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</si>
  <si>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</si>
  <si>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</si>
  <si>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</si>
  <si>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</si>
  <si>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</si>
  <si>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</si>
  <si>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</si>
  <si>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</si>
  <si>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</si>
  <si>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</si>
  <si>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</si>
  <si>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</si>
  <si>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</si>
  <si>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</si>
  <si>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</si>
  <si>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</si>
  <si>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</si>
  <si>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</si>
  <si>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</si>
  <si>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</si>
  <si>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</si>
  <si>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</si>
  <si>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</si>
  <si>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</si>
  <si>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</si>
  <si>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</si>
  <si>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</si>
  <si>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</si>
  <si>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</si>
  <si>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</si>
  <si>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</si>
  <si>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</si>
  <si>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</si>
  <si>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</si>
  <si>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</si>
  <si>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</si>
  <si>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</si>
  <si>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</si>
  <si>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</si>
  <si>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</si>
  <si>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</si>
  <si>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</si>
  <si>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</si>
  <si>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</si>
  <si>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</si>
  <si>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</si>
  <si>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</si>
  <si>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</si>
  <si>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</si>
  <si>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</si>
  <si>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</si>
  <si>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</si>
  <si>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</si>
  <si>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</si>
  <si>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</si>
  <si>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</si>
  <si>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</si>
  <si>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</si>
  <si>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</si>
  <si>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</si>
  <si>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</si>
  <si>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</si>
  <si>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</si>
  <si>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</si>
  <si>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</si>
  <si>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</si>
  <si>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</si>
  <si>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</si>
  <si>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</si>
  <si>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</si>
  <si>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</si>
  <si>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</si>
  <si>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</si>
  <si>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</si>
  <si>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</si>
  <si>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</si>
  <si>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</si>
  <si>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</si>
  <si>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</si>
  <si>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</si>
  <si>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</si>
  <si>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</si>
  <si>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</si>
  <si>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</si>
  <si>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</si>
  <si>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</si>
  <si>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</si>
  <si>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</si>
  <si>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</si>
  <si>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</si>
  <si>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</si>
  <si>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</si>
  <si>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</si>
  <si>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</si>
  <si>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</si>
  <si>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</si>
  <si>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</si>
  <si>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</si>
  <si>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</si>
  <si>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</si>
  <si>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</si>
  <si>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</si>
  <si>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</si>
  <si>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</si>
  <si>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</si>
  <si>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</si>
  <si>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</si>
  <si>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</si>
  <si>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</si>
  <si>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</si>
  <si>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</si>
  <si>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</si>
  <si>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</si>
  <si>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</si>
  <si>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</si>
  <si>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</si>
  <si>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</si>
  <si>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</si>
  <si>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</si>
  <si>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</si>
  <si>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</si>
  <si>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</si>
  <si>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</si>
  <si>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</si>
  <si>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</si>
  <si>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</si>
  <si>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</si>
  <si>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</si>
  <si>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</si>
  <si>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</si>
  <si>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</si>
  <si>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</si>
  <si>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</si>
  <si>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</si>
  <si>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</si>
  <si>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</si>
  <si>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</si>
  <si>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</si>
  <si>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</si>
  <si>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</si>
  <si>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</si>
  <si>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</si>
  <si>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</si>
  <si>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</si>
  <si>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</si>
  <si>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</si>
  <si>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</si>
  <si>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</si>
  <si>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</si>
  <si>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</si>
  <si>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</si>
  <si>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</si>
  <si>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</si>
  <si>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</si>
  <si>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</si>
  <si>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</si>
  <si>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</si>
  <si>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</si>
  <si>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</si>
  <si>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</si>
  <si>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</si>
  <si>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</si>
  <si>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</si>
  <si>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</si>
  <si>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</si>
  <si>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</si>
  <si>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</si>
  <si>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</si>
  <si>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</si>
  <si>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</si>
  <si>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</si>
  <si>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</si>
  <si>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</si>
  <si>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</si>
  <si>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</si>
  <si>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</si>
  <si>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</si>
  <si>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</si>
  <si>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</si>
  <si>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</si>
  <si>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</si>
  <si>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</si>
  <si>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</si>
  <si>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</si>
  <si>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</si>
  <si>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</si>
  <si>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</si>
  <si>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</si>
  <si>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</si>
  <si>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</si>
  <si>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</si>
  <si>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</si>
  <si>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</si>
  <si>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</si>
  <si>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</si>
  <si>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</si>
  <si>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</si>
  <si>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</si>
  <si>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</si>
  <si>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</si>
  <si>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</si>
  <si>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</si>
  <si>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</si>
  <si>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</si>
  <si>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</si>
  <si>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</si>
  <si>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</si>
  <si>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</si>
  <si>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</si>
  <si>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</si>
  <si>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</si>
  <si>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</si>
  <si>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</si>
  <si>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</si>
  <si>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</si>
  <si>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</si>
  <si>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</si>
  <si>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</si>
  <si>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</si>
  <si>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</si>
  <si>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</si>
  <si>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</si>
  <si>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</si>
  <si>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</si>
  <si>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</si>
  <si>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</si>
  <si>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</si>
  <si>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</si>
  <si>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</si>
  <si>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</si>
  <si>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</si>
  <si>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</si>
  <si>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</si>
  <si>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</si>
  <si>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</si>
  <si>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</si>
  <si>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</si>
  <si>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</si>
  <si>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</si>
  <si>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</si>
  <si>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</si>
  <si>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</si>
  <si>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</si>
  <si>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</si>
  <si>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</si>
  <si>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</si>
  <si>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</si>
  <si>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</si>
  <si>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</si>
  <si>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</si>
  <si>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</si>
  <si>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</si>
  <si>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</si>
  <si>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</si>
  <si>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</si>
  <si>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</si>
  <si>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</si>
  <si>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</si>
  <si>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</si>
  <si>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</si>
  <si>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</si>
  <si>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</si>
  <si>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</si>
  <si>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</si>
  <si>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</si>
  <si>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</si>
  <si>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</si>
  <si>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</si>
  <si>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</si>
  <si>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</si>
  <si>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</si>
  <si>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</si>
  <si>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</si>
  <si>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</si>
  <si>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</si>
  <si>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</si>
  <si>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</si>
  <si>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</si>
  <si>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</si>
  <si>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</si>
  <si>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</si>
  <si>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</si>
  <si>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</si>
  <si>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</si>
  <si>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</si>
  <si>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</si>
  <si>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</si>
  <si>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</si>
  <si>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</si>
  <si>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</si>
  <si>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</si>
  <si>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</si>
  <si>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</si>
  <si>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</si>
  <si>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</si>
  <si>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</si>
  <si>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</si>
  <si>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</si>
  <si>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</si>
  <si>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</si>
  <si>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</si>
  <si>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</si>
  <si>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</si>
  <si>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</si>
  <si>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</si>
  <si>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</si>
  <si>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</si>
  <si>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</si>
  <si>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</si>
  <si>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</si>
  <si>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</si>
  <si>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</si>
  <si>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</si>
  <si>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</si>
  <si>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</si>
  <si>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</si>
  <si>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</si>
  <si>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</si>
  <si>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</si>
  <si>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</si>
  <si>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</si>
  <si>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</si>
  <si>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</si>
  <si>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</si>
  <si>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</si>
  <si>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</si>
  <si>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</si>
  <si>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</si>
  <si>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</si>
  <si>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</si>
  <si>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</si>
  <si>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</si>
  <si>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</si>
  <si>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</si>
  <si>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</si>
  <si>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</si>
  <si>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</si>
  <si>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</si>
  <si>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</si>
  <si>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</si>
  <si>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</si>
  <si>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</si>
  <si>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</si>
  <si>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</si>
  <si>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</si>
  <si>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</si>
  <si>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</si>
  <si>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</si>
  <si>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</si>
  <si>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</si>
  <si>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</si>
  <si>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</si>
  <si>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</si>
  <si>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</si>
  <si>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</si>
  <si>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</si>
  <si>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</si>
  <si>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</si>
  <si>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</si>
  <si>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</si>
  <si>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</si>
  <si>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</si>
  <si>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</si>
  <si>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</si>
  <si>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</si>
  <si>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</si>
  <si>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</si>
  <si>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</si>
  <si>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</si>
  <si>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</si>
  <si>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</si>
  <si>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</si>
  <si>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</si>
  <si>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</si>
  <si>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</si>
  <si>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</si>
  <si>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</si>
  <si>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</si>
  <si>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</si>
  <si>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</si>
  <si>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</si>
  <si>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</si>
  <si>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</si>
  <si>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</si>
  <si>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</si>
  <si>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</si>
  <si>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</si>
  <si>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</si>
  <si>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</si>
  <si>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</si>
  <si>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</si>
  <si>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</si>
  <si>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</si>
  <si>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</si>
  <si>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</si>
  <si>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</si>
  <si>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</si>
  <si>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</si>
  <si>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</si>
  <si>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</si>
  <si>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</si>
  <si>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</si>
  <si>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</si>
  <si>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</si>
  <si>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</si>
  <si>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</si>
  <si>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</si>
  <si>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</si>
  <si>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</si>
  <si>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</si>
  <si>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</si>
  <si>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</si>
  <si>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</si>
  <si>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</si>
  <si>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</si>
  <si>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</si>
  <si>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</si>
  <si>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</si>
  <si>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</si>
  <si>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</si>
  <si>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</si>
  <si>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</si>
  <si>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</si>
  <si>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</si>
  <si>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</si>
  <si>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</si>
  <si>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</si>
  <si>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</si>
  <si>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</si>
  <si>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</si>
  <si>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</si>
  <si>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</si>
  <si>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</si>
  <si>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</si>
  <si>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</si>
  <si>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</si>
  <si>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</si>
  <si>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</si>
  <si>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</si>
  <si>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</si>
  <si>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</si>
  <si>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</si>
  <si>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</si>
  <si>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</si>
  <si>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</si>
  <si>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</si>
  <si>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</si>
  <si>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</si>
  <si>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</si>
  <si>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</si>
  <si>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</si>
  <si>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</si>
  <si>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</si>
  <si>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</si>
  <si>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</si>
  <si>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</si>
  <si>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</si>
  <si>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</si>
  <si>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</si>
  <si>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</si>
  <si>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</si>
  <si>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</si>
  <si>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</si>
  <si>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</si>
  <si>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</si>
  <si>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</si>
  <si>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</si>
  <si>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</si>
  <si>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</si>
  <si>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</si>
  <si>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</si>
  <si>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</si>
  <si>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</si>
  <si>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</si>
  <si>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</si>
  <si>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</si>
  <si>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</si>
  <si>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</si>
  <si>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</si>
  <si>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</si>
  <si>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</si>
  <si>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</si>
  <si>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</si>
  <si>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</si>
  <si>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</si>
  <si>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</si>
  <si>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</si>
  <si>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</si>
  <si>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</si>
  <si>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</si>
  <si>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</si>
  <si>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</si>
  <si>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</si>
  <si>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</si>
  <si>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</si>
  <si>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</si>
  <si>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</si>
  <si>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</si>
  <si>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</si>
  <si>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</si>
  <si>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</si>
  <si>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</si>
  <si>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</si>
  <si>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</si>
  <si>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</si>
  <si>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</si>
  <si>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</si>
  <si>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</si>
  <si>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</si>
  <si>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</si>
  <si>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</si>
  <si>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</si>
  <si>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</si>
  <si>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</si>
  <si>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</si>
  <si>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</si>
  <si>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</si>
  <si>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</si>
  <si>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</si>
  <si>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</si>
  <si>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</si>
  <si>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</si>
  <si>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</si>
  <si>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</si>
  <si>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</si>
  <si>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</si>
  <si>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</si>
  <si>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</si>
  <si>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</si>
  <si>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</si>
  <si>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</si>
  <si>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</si>
  <si>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</si>
  <si>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</si>
  <si>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</si>
  <si>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</si>
  <si>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</si>
  <si>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</si>
  <si>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</si>
  <si>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</si>
  <si>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</si>
  <si>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</si>
  <si>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</si>
  <si>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</si>
  <si>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</si>
  <si>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</si>
  <si>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</si>
  <si>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</si>
  <si>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</si>
  <si>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</si>
  <si>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</si>
  <si>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</si>
  <si>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</si>
  <si>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</si>
  <si>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</si>
  <si>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</si>
  <si>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</si>
  <si>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</si>
  <si>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</si>
  <si>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</si>
  <si>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</si>
  <si>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</si>
  <si>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</si>
  <si>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</si>
  <si>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</si>
  <si>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</si>
  <si>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</si>
  <si>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</si>
  <si>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</si>
  <si>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</si>
  <si>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</si>
  <si>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</si>
  <si>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</si>
  <si>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</si>
  <si>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</si>
  <si>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</si>
  <si>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</si>
  <si>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</si>
  <si>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</si>
  <si>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</si>
  <si>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</si>
  <si>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</si>
  <si>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</si>
  <si>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</si>
  <si>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</si>
  <si>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</si>
  <si>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</si>
  <si>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</si>
  <si>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</si>
  <si>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</si>
  <si>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</si>
  <si>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</si>
  <si>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</si>
  <si>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</si>
  <si>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</si>
  <si>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</si>
  <si>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</si>
  <si>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</si>
  <si>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</si>
  <si>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</si>
  <si>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</si>
  <si>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</si>
  <si>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</si>
  <si>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</si>
  <si>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</si>
  <si>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</si>
  <si>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</si>
  <si>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</si>
  <si>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</si>
  <si>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</si>
  <si>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</si>
  <si>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</si>
  <si>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</si>
  <si>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</si>
  <si>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</si>
  <si>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</si>
  <si>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</si>
  <si>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</si>
  <si>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</si>
  <si>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</si>
  <si>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</si>
  <si>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</si>
  <si>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</si>
  <si>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</si>
  <si>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</si>
  <si>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</si>
  <si>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</si>
  <si>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</si>
  <si>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</si>
  <si>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</si>
  <si>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</si>
  <si>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</si>
  <si>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</si>
  <si>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</si>
  <si>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</si>
  <si>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</si>
  <si>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</si>
  <si>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</si>
  <si>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</si>
  <si>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</si>
  <si>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</si>
  <si>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</si>
  <si>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</si>
  <si>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</si>
  <si>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</si>
  <si>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</si>
  <si>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</si>
  <si>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</si>
  <si>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</si>
  <si>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</si>
  <si>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</si>
  <si>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</si>
  <si>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</si>
  <si>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</si>
  <si>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</si>
  <si>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</si>
  <si>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</si>
  <si>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</si>
  <si>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</si>
  <si>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</si>
  <si>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</si>
  <si>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</si>
  <si>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</si>
  <si>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</si>
  <si>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</si>
  <si>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</si>
  <si>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</si>
  <si>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</si>
  <si>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</si>
  <si>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</si>
  <si>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</si>
  <si>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</si>
  <si>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</si>
  <si>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</si>
  <si>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</si>
  <si>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</si>
  <si>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</si>
  <si>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</si>
  <si>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</si>
  <si>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</si>
  <si>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</si>
  <si>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</si>
  <si>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</si>
  <si>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</si>
  <si>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</si>
  <si>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</si>
  <si>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</si>
  <si>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</si>
  <si>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</si>
  <si>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</si>
  <si>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</si>
  <si>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</si>
  <si>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</si>
  <si>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</si>
  <si>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</si>
  <si>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</si>
  <si>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</si>
  <si>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</si>
  <si>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</si>
  <si>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</si>
  <si>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</si>
  <si>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</si>
  <si>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</si>
  <si>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</si>
  <si>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</si>
  <si>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</si>
  <si>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</si>
  <si>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</si>
  <si>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</si>
  <si>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</si>
  <si>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</si>
  <si>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</si>
  <si>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</si>
  <si>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</si>
  <si>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</si>
  <si>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</si>
  <si>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</si>
  <si>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</si>
  <si>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</si>
  <si>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</si>
  <si>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</si>
  <si>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</si>
  <si>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</si>
  <si>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</si>
  <si>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</si>
  <si>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</si>
  <si>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</si>
  <si>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</si>
  <si>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</si>
  <si>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</si>
  <si>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</si>
  <si>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</si>
  <si>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</si>
  <si>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</si>
  <si>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</si>
  <si>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</si>
  <si>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</si>
  <si>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</si>
  <si>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</si>
  <si>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</si>
  <si>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</si>
  <si>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</si>
  <si>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</si>
  <si>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</si>
  <si>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</si>
  <si>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</si>
  <si>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</si>
  <si>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</si>
  <si>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</si>
  <si>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</si>
  <si>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</si>
  <si>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</si>
  <si>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</si>
  <si>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</si>
  <si>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</si>
  <si>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</si>
  <si>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</si>
  <si>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</si>
  <si>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</si>
  <si>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</si>
  <si>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</si>
  <si>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</si>
  <si>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</si>
  <si>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</si>
  <si>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</si>
  <si>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</si>
  <si>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</si>
  <si>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</si>
  <si>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</si>
  <si>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</si>
  <si>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</si>
  <si>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</si>
  <si>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</si>
  <si>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</si>
  <si>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</si>
  <si>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</si>
  <si>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</si>
  <si>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</si>
  <si>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</si>
  <si>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</si>
  <si>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</si>
  <si>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</si>
  <si>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</si>
  <si>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</si>
  <si>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</si>
  <si>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</si>
  <si>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</si>
  <si>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</si>
  <si>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</si>
  <si>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</si>
  <si>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</si>
  <si>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</si>
  <si>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</si>
  <si>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</si>
  <si>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</si>
  <si>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</si>
  <si>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</si>
  <si>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</si>
  <si>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</si>
  <si>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</si>
  <si>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</si>
  <si>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</si>
  <si>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</si>
  <si>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</si>
  <si>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</si>
  <si>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</si>
  <si>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</si>
  <si>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</si>
  <si>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</si>
  <si>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</si>
  <si>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</si>
  <si>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</si>
  <si>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</si>
  <si>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</si>
  <si>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</si>
  <si>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</si>
  <si>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</si>
  <si>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</si>
  <si>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</si>
  <si>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</si>
  <si>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</si>
  <si>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</si>
  <si>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</si>
  <si>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</si>
  <si>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</si>
  <si>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</si>
  <si>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</si>
  <si>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</si>
  <si>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</si>
  <si>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</si>
  <si>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</si>
  <si>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</si>
  <si>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</si>
  <si>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</si>
  <si>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</si>
  <si>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</si>
  <si>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</si>
  <si>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</si>
  <si>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</si>
  <si>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</si>
  <si>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</si>
  <si>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</si>
  <si>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</si>
  <si>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</si>
  <si>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</si>
  <si>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</si>
  <si>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</si>
  <si>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</si>
  <si>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</si>
  <si>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</si>
  <si>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</si>
  <si>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</si>
  <si>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</si>
  <si>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</si>
  <si>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</si>
  <si>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</si>
  <si>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</si>
  <si>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</si>
  <si>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</si>
  <si>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</si>
  <si>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</si>
  <si>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</si>
  <si>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</si>
  <si>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</si>
  <si>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</si>
  <si>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</si>
  <si>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</si>
  <si>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</si>
  <si>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</si>
  <si>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</si>
  <si>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</si>
  <si>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</si>
  <si>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</si>
  <si>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</si>
  <si>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</si>
  <si>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</si>
  <si>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</si>
  <si>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</si>
  <si>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</si>
  <si>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</si>
  <si>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</si>
  <si>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</si>
  <si>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</si>
  <si>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</si>
  <si>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</si>
  <si>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</si>
  <si>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</si>
  <si>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</si>
  <si>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</si>
  <si>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</si>
  <si>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</si>
  <si>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</si>
  <si>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</si>
  <si>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</si>
  <si>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</si>
  <si>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</si>
  <si>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</si>
  <si>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</si>
  <si>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</si>
  <si>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</si>
  <si>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</si>
  <si>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</si>
  <si>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</si>
  <si>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</si>
  <si>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</si>
  <si>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</si>
  <si>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</si>
  <si>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</si>
  <si>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</si>
  <si>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</si>
  <si>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</si>
  <si>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</si>
  <si>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</si>
  <si>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</si>
  <si>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</si>
  <si>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</si>
  <si>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</si>
  <si>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</si>
  <si>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</si>
  <si>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</si>
  <si>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</si>
  <si>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</si>
  <si>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</si>
  <si>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</si>
  <si>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</si>
  <si>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</si>
  <si>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</si>
  <si>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</si>
  <si>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</si>
  <si>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</si>
  <si>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</si>
  <si>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</si>
  <si>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</si>
  <si>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</si>
  <si>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</si>
  <si>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</si>
  <si>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</si>
  <si>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</si>
  <si>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</si>
  <si>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</si>
  <si>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</si>
  <si>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</si>
  <si>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</si>
  <si>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</si>
  <si>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</si>
  <si>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</si>
  <si>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</si>
  <si>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</si>
  <si>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</si>
  <si>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</si>
  <si>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</si>
  <si>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</si>
  <si>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</si>
  <si>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</si>
  <si>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</si>
  <si>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</si>
  <si>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</si>
  <si>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</si>
  <si>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</si>
  <si>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</si>
  <si>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</si>
  <si>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</si>
  <si>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</si>
  <si>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</si>
  <si>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</si>
  <si>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</si>
  <si>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</si>
  <si>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</si>
  <si>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</si>
  <si>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</si>
  <si>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</si>
  <si>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</si>
  <si>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</si>
  <si>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</si>
  <si>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</si>
  <si>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</si>
  <si>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</si>
  <si>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</si>
  <si>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</si>
  <si>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</si>
  <si>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</si>
  <si>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</si>
  <si>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</si>
  <si>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</si>
  <si>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</si>
  <si>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</si>
  <si>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</si>
  <si>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</si>
  <si>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</si>
  <si>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</si>
  <si>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</si>
  <si>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</si>
  <si>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</si>
  <si>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</si>
  <si>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</si>
  <si>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</si>
  <si>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</si>
  <si>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</si>
  <si>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</si>
  <si>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</si>
  <si>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</si>
  <si>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</si>
  <si>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</si>
  <si>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</si>
  <si>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</si>
  <si>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</si>
  <si>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</si>
  <si>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</si>
  <si>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</si>
  <si>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</si>
  <si>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</si>
  <si>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</si>
  <si>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</si>
  <si>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</si>
  <si>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</si>
  <si>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</si>
  <si>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</si>
  <si>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</si>
  <si>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</si>
  <si>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</si>
  <si>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</si>
  <si>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</si>
  <si>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</si>
  <si>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</si>
  <si>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</si>
  <si>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</si>
  <si>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</si>
  <si>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</si>
  <si>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</si>
  <si>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</si>
  <si>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</si>
  <si>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</si>
  <si>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</si>
  <si>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</si>
  <si>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</si>
  <si>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</si>
  <si>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</si>
  <si>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</si>
  <si>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</si>
  <si>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</si>
  <si>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</si>
  <si>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</si>
  <si>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</si>
  <si>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</si>
  <si>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</si>
  <si>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</si>
  <si>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</si>
  <si>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</si>
  <si>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</si>
  <si>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</si>
  <si>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</si>
  <si>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</si>
  <si>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</si>
  <si>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</si>
  <si>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</si>
  <si>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</si>
  <si>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</si>
  <si>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</si>
  <si>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</si>
  <si>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</si>
  <si>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</si>
  <si>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</si>
  <si>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</si>
  <si>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</si>
  <si>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</si>
  <si>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</si>
  <si>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</si>
  <si>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</si>
  <si>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</si>
  <si>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</si>
  <si>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</si>
  <si>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</si>
  <si>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</si>
  <si>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</si>
  <si>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</si>
  <si>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</si>
  <si>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</si>
  <si>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</si>
  <si>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</si>
  <si>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</si>
  <si>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</si>
  <si>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</si>
  <si>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</si>
  <si>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</si>
  <si>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</si>
  <si>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</si>
  <si>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</si>
  <si>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</si>
  <si>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</si>
  <si>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</si>
  <si>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</si>
  <si>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</si>
  <si>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</si>
  <si>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</si>
  <si>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</si>
  <si>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</si>
  <si>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</si>
  <si>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</si>
  <si>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</si>
  <si>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</si>
  <si>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</si>
  <si>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</si>
  <si>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</si>
  <si>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</si>
  <si>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</si>
  <si>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</si>
  <si>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</si>
  <si>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</si>
  <si>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</si>
  <si>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</si>
  <si>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</si>
  <si>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</si>
  <si>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</si>
  <si>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</si>
  <si>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</si>
  <si>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</si>
  <si>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</si>
  <si>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</si>
  <si>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</si>
  <si>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</si>
  <si>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</si>
  <si>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</si>
  <si>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</si>
  <si>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</si>
  <si>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</si>
  <si>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</si>
  <si>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</si>
  <si>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</si>
  <si>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</si>
  <si>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</si>
  <si>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</si>
  <si>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</si>
  <si>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</si>
  <si>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</si>
  <si>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</si>
  <si>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</si>
  <si>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</si>
  <si>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</si>
  <si>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</si>
  <si>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</si>
  <si>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</si>
  <si>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</si>
  <si>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</si>
  <si>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</si>
  <si>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</si>
  <si>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</si>
  <si>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</si>
  <si>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</si>
  <si>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</si>
  <si>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</si>
  <si>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</si>
  <si>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</si>
  <si>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</si>
  <si>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</si>
  <si>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</si>
  <si>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</si>
  <si>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</si>
  <si>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</si>
  <si>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</si>
  <si>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</si>
  <si>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</si>
  <si>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</si>
  <si>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</si>
  <si>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</si>
  <si>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</si>
  <si>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</si>
  <si>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</si>
  <si>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</si>
  <si>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</si>
  <si>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</si>
  <si>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</si>
  <si>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</si>
  <si>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</si>
  <si>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</si>
  <si>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</si>
  <si>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</si>
  <si>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</si>
  <si>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</si>
  <si>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</si>
  <si>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</si>
  <si>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</si>
  <si>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</si>
  <si>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</si>
  <si>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</si>
  <si>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</si>
  <si>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</si>
  <si>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</si>
  <si>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</si>
  <si>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</si>
  <si>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</si>
  <si>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</si>
  <si>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</si>
  <si>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</si>
  <si>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</si>
  <si>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</si>
  <si>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</si>
  <si>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</si>
  <si>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</si>
  <si>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</si>
  <si>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</si>
  <si>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</si>
  <si>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</si>
  <si>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</si>
  <si>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</si>
  <si>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</si>
  <si>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</si>
  <si>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</si>
  <si>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</si>
  <si>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</si>
  <si>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</si>
  <si>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</si>
  <si>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</si>
  <si>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</si>
  <si>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</si>
  <si>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</si>
  <si>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</si>
  <si>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</si>
  <si>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</si>
  <si>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</si>
  <si>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</si>
  <si>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</si>
  <si>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</si>
  <si>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</si>
  <si>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</si>
  <si>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</si>
  <si>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</si>
  <si>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</si>
  <si>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</si>
  <si>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</si>
  <si>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</si>
  <si>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</si>
  <si>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</si>
  <si>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</si>
  <si>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</si>
  <si>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</si>
  <si>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</si>
  <si>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</si>
  <si>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</si>
  <si>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</si>
  <si>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</si>
  <si>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</si>
  <si>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</si>
  <si>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</si>
  <si>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</si>
  <si>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</si>
  <si>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</si>
  <si>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</si>
  <si>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</si>
  <si>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</si>
  <si>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</si>
  <si>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</si>
  <si>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</si>
  <si>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</si>
  <si>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</si>
  <si>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</si>
  <si>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</si>
  <si>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</si>
  <si>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</si>
  <si>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</si>
  <si>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</si>
  <si>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</si>
  <si>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</si>
  <si>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</si>
  <si>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</si>
  <si>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</si>
  <si>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</si>
  <si>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</si>
  <si>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</si>
  <si>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</si>
  <si>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</si>
  <si>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</si>
  <si>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</si>
  <si>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</si>
  <si>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</si>
  <si>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</si>
  <si>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</si>
  <si>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</si>
  <si>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</si>
  <si>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</si>
  <si>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</si>
  <si>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</si>
  <si>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</si>
  <si>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</si>
  <si>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</si>
  <si>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</si>
  <si>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</si>
  <si>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</si>
  <si>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</si>
  <si>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</si>
  <si>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</si>
  <si>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</si>
  <si>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</si>
  <si>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</si>
  <si>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</si>
  <si>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</si>
  <si>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</si>
  <si>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</si>
  <si>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</si>
  <si>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</si>
  <si>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</si>
  <si>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</si>
  <si>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</si>
  <si>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</si>
  <si>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</si>
  <si>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</si>
  <si>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</si>
  <si>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</si>
  <si>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</si>
  <si>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</si>
  <si>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</si>
  <si>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</si>
  <si>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</si>
  <si>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</si>
  <si>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</si>
  <si>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</si>
  <si>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</si>
  <si>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</si>
  <si>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</si>
  <si>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</si>
  <si>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</si>
  <si>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</si>
  <si>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</si>
  <si>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</si>
  <si>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</si>
  <si>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</si>
  <si>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</si>
  <si>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</si>
  <si>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</si>
  <si>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</si>
  <si>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</si>
  <si>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</si>
  <si>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</si>
  <si>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</si>
  <si>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</si>
  <si>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</si>
  <si>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</si>
  <si>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</si>
  <si>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</si>
  <si>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</si>
  <si>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</si>
  <si>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</si>
  <si>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</si>
  <si>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</si>
  <si>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</si>
  <si>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</si>
  <si>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</si>
  <si>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</si>
  <si>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</si>
  <si>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</si>
  <si>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</si>
  <si>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</si>
  <si>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</si>
  <si>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</si>
  <si>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</si>
  <si>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</si>
  <si>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</si>
  <si>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</si>
  <si>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</si>
  <si>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</si>
  <si>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</si>
  <si>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</si>
  <si>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</si>
  <si>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</si>
  <si>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</si>
  <si>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</si>
  <si>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</si>
  <si>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</si>
  <si>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</si>
  <si>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</si>
  <si>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</si>
  <si>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</si>
  <si>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</si>
  <si>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</si>
  <si>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</si>
  <si>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</si>
  <si>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</si>
  <si>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</si>
  <si>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</si>
  <si>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</si>
  <si>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</si>
  <si>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</si>
  <si>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</si>
  <si>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</si>
  <si>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</si>
  <si>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</si>
  <si>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</si>
  <si>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</si>
  <si>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</si>
  <si>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</si>
  <si>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</si>
  <si>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</si>
  <si>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</si>
  <si>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</si>
  <si>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</si>
  <si>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</si>
  <si>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</si>
  <si>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</si>
  <si>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</si>
  <si>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</si>
  <si>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</si>
  <si>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</si>
  <si>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</si>
  <si>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</si>
  <si>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</si>
  <si>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</si>
  <si>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</si>
  <si>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</si>
  <si>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</si>
  <si>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</si>
  <si>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</si>
  <si>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</si>
  <si>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</si>
  <si>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</si>
  <si>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</si>
  <si>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</si>
  <si>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</si>
  <si>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</si>
  <si>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</si>
  <si>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</si>
  <si>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</si>
  <si>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</si>
  <si>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</si>
  <si>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</si>
  <si>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</si>
  <si>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</si>
  <si>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</si>
  <si>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</si>
  <si>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</si>
  <si>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</si>
  <si>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</si>
  <si>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</si>
  <si>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</si>
  <si>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</si>
  <si>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</si>
  <si>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</si>
  <si>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</si>
  <si>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</si>
  <si>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</si>
  <si>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</si>
  <si>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</si>
  <si>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</si>
  <si>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</si>
  <si>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</si>
  <si>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</si>
  <si>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</si>
  <si>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</si>
  <si>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</si>
  <si>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</si>
  <si>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</si>
  <si>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</si>
  <si>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</si>
  <si>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</si>
  <si>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</si>
  <si>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</si>
  <si>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</si>
  <si>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</si>
  <si>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</si>
  <si>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</si>
  <si>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</si>
  <si>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</si>
  <si>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</si>
  <si>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</si>
  <si>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</si>
  <si>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</si>
  <si>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</si>
  <si>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</si>
  <si>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</si>
  <si>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</si>
  <si>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</si>
  <si>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</si>
  <si>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</si>
  <si>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</si>
  <si>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</si>
  <si>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</si>
  <si>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</si>
  <si>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</si>
  <si>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</si>
  <si>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</si>
  <si>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</si>
  <si>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</si>
  <si>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</si>
  <si>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</si>
  <si>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</si>
  <si>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</si>
  <si>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</si>
  <si>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</si>
  <si>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</si>
  <si>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</si>
  <si>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</si>
  <si>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</si>
  <si>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</si>
  <si>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</si>
  <si>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</si>
  <si>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</si>
  <si>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</si>
  <si>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</si>
  <si>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</si>
  <si>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</si>
  <si>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</si>
  <si>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</si>
  <si>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</si>
  <si>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</si>
  <si>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</si>
  <si>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</si>
  <si>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</si>
  <si>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</si>
  <si>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</si>
  <si>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</si>
  <si>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</si>
  <si>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</si>
  <si>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</si>
  <si>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</si>
  <si>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</si>
  <si>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</si>
  <si>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</si>
  <si>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</si>
  <si>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</si>
  <si>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</si>
  <si>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</si>
  <si>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</si>
  <si>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</si>
  <si>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</si>
  <si>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</si>
  <si>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</si>
  <si>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</si>
  <si>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</si>
  <si>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</si>
  <si>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</si>
  <si>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</si>
  <si>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</si>
  <si>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</si>
  <si>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</si>
  <si>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</si>
  <si>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</si>
  <si>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</si>
  <si>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</si>
  <si>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</si>
  <si>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</si>
  <si>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</si>
  <si>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</si>
  <si>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</si>
  <si>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</si>
  <si>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</si>
  <si>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</si>
  <si>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</si>
  <si>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</si>
  <si>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</si>
  <si>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</si>
  <si>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</si>
  <si>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</si>
  <si>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</si>
  <si>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</si>
  <si>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</si>
  <si>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</si>
  <si>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</si>
  <si>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</si>
  <si>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</si>
  <si>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</si>
  <si>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</si>
  <si>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</si>
  <si>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</si>
  <si>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</si>
  <si>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</si>
  <si>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</si>
  <si>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</si>
  <si>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</si>
  <si>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</si>
  <si>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</si>
  <si>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</si>
  <si>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</si>
  <si>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</si>
  <si>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</si>
  <si>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</si>
  <si>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</si>
  <si>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</si>
  <si>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</si>
  <si>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</si>
  <si>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</si>
  <si>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</si>
  <si>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</si>
  <si>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</si>
  <si>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</si>
  <si>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</si>
  <si>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</si>
  <si>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</si>
  <si>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</si>
  <si>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</si>
  <si>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</si>
  <si>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</si>
  <si>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</si>
  <si>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</si>
  <si>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</si>
  <si>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</si>
  <si>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</si>
  <si>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</si>
  <si>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</si>
  <si>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</si>
  <si>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</si>
  <si>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</si>
  <si>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</si>
  <si>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</si>
  <si>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</si>
  <si>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</si>
  <si>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</si>
  <si>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</si>
  <si>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</si>
  <si>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</si>
  <si>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</si>
  <si>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</si>
  <si>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</si>
  <si>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</si>
  <si>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</si>
  <si>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</si>
  <si>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</si>
  <si>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</si>
  <si>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</si>
  <si>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</si>
  <si>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</si>
  <si>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</si>
  <si>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</si>
  <si>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</si>
  <si>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</si>
  <si>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</si>
  <si>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</si>
  <si>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</si>
  <si>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</si>
  <si>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</si>
  <si>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</si>
  <si>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</si>
  <si>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</si>
  <si>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</si>
  <si>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</si>
  <si>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</si>
  <si>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</si>
  <si>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</si>
  <si>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</si>
  <si>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</si>
  <si>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</si>
  <si>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</si>
  <si>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</si>
  <si>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</si>
  <si>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</si>
  <si>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</si>
  <si>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</si>
  <si>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</si>
  <si>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</si>
  <si>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</si>
  <si>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</si>
  <si>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</si>
  <si>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</si>
  <si>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</si>
  <si>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</si>
  <si>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</si>
  <si>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</si>
  <si>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</si>
  <si>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</si>
  <si>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</si>
  <si>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</si>
  <si>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</si>
  <si>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</si>
  <si>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</si>
  <si>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</si>
  <si>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</si>
  <si>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</si>
  <si>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</si>
  <si>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</si>
  <si>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</si>
  <si>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</si>
  <si>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</si>
  <si>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</si>
  <si>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</si>
  <si>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</si>
  <si>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</si>
  <si>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</si>
  <si>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</si>
  <si>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</si>
  <si>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</si>
  <si>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</si>
  <si>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</si>
  <si>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</si>
  <si>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</si>
  <si>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</si>
  <si>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</si>
  <si>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</si>
  <si>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</si>
  <si>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</si>
  <si>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</si>
  <si>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</si>
  <si>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</si>
  <si>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</si>
  <si>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</si>
  <si>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</si>
  <si>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</si>
  <si>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</si>
  <si>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</si>
  <si>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</si>
  <si>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</si>
  <si>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</si>
  <si>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</si>
  <si>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</si>
  <si>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</si>
  <si>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</si>
  <si>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</si>
  <si>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</si>
  <si>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</si>
  <si>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</si>
  <si>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</si>
  <si>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</si>
  <si>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</si>
  <si>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</si>
  <si>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</si>
  <si>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</si>
  <si>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</si>
  <si>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</si>
  <si>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</si>
  <si>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</si>
  <si>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</si>
  <si>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</si>
  <si>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</si>
  <si>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</si>
  <si>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</si>
  <si>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</si>
  <si>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</si>
  <si>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</si>
  <si>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</si>
  <si>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</si>
  <si>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</si>
  <si>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</si>
  <si>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</si>
  <si>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</si>
  <si>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</si>
  <si>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</si>
  <si>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</si>
  <si>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</si>
  <si>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</si>
  <si>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</si>
  <si>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</si>
  <si>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</si>
  <si>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</si>
  <si>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</si>
  <si>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</si>
  <si>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</si>
  <si>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</si>
  <si>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</si>
  <si>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</si>
  <si>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</si>
  <si>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</si>
  <si>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</si>
  <si>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</si>
  <si>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</si>
  <si>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</si>
  <si>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</si>
  <si>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</si>
  <si>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</si>
  <si>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</si>
  <si>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</si>
  <si>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</si>
  <si>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</si>
  <si>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</si>
  <si>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</si>
  <si>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</si>
  <si>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</si>
  <si>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</si>
  <si>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</si>
  <si>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</si>
  <si>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</si>
  <si>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</si>
  <si>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</si>
  <si>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</si>
  <si>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</si>
  <si>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</si>
  <si>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</si>
  <si>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</si>
  <si>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</si>
  <si>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</si>
  <si>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</si>
  <si>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</si>
  <si>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</si>
  <si>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</si>
  <si>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</si>
  <si>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</si>
  <si>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</si>
  <si>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</si>
  <si>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</si>
  <si>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</si>
  <si>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</si>
  <si>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</si>
  <si>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</si>
  <si>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</si>
  <si>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</si>
  <si>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</si>
  <si>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</si>
  <si>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</si>
  <si>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</si>
  <si>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</si>
  <si>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</si>
  <si>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</si>
  <si>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</si>
  <si>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</si>
  <si>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</si>
  <si>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</si>
  <si>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</si>
  <si>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</si>
  <si>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</si>
  <si>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</si>
  <si>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</si>
  <si>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</si>
  <si>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</si>
  <si>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</si>
  <si>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</si>
  <si>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</si>
  <si>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</si>
  <si>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</si>
  <si>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</si>
  <si>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</si>
  <si>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</si>
  <si>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</si>
  <si>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</si>
  <si>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</si>
  <si>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</si>
  <si>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</si>
  <si>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</si>
  <si>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</si>
  <si>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</si>
  <si>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</si>
  <si>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</si>
  <si>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</si>
  <si>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</si>
  <si>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</si>
  <si>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</si>
  <si>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</si>
  <si>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</si>
  <si>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</si>
  <si>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</si>
  <si>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</si>
  <si>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</si>
  <si>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</si>
  <si>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</si>
  <si>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</si>
  <si>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</si>
  <si>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</si>
  <si>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</si>
  <si>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</si>
  <si>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</si>
  <si>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</si>
  <si>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</si>
  <si>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</si>
  <si>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</si>
  <si>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</si>
  <si>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</si>
  <si>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</si>
  <si>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</si>
  <si>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</si>
  <si>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</si>
  <si>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</si>
  <si>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</si>
  <si>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</si>
  <si>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</si>
  <si>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</si>
  <si>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</si>
  <si>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</si>
  <si>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</si>
  <si>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</si>
  <si>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</si>
  <si>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</si>
  <si>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</si>
  <si>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</si>
  <si>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</si>
  <si>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</si>
  <si>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</si>
  <si>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</si>
  <si>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</si>
  <si>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</si>
  <si>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</si>
  <si>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</si>
  <si>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</si>
  <si>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</si>
  <si>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</si>
  <si>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</si>
  <si>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</si>
  <si>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</si>
  <si>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</si>
  <si>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</si>
  <si>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</si>
  <si>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</si>
  <si>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</si>
  <si>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</si>
  <si>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</si>
  <si>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</si>
  <si>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</si>
  <si>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</si>
  <si>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</si>
  <si>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</si>
  <si>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</si>
  <si>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</si>
  <si>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</si>
  <si>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</si>
  <si>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</si>
  <si>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</si>
  <si>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</si>
  <si>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</si>
  <si>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</si>
  <si>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</si>
  <si>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</si>
  <si>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</si>
  <si>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</si>
  <si>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</si>
  <si>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</si>
  <si>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</si>
  <si>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</si>
  <si>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</si>
  <si>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</si>
  <si>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</si>
  <si>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</si>
  <si>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</si>
  <si>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</si>
  <si>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</si>
  <si>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</si>
  <si>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</si>
  <si>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</si>
  <si>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</si>
  <si>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</si>
  <si>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</si>
  <si>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</si>
  <si>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</si>
  <si>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</si>
  <si>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</si>
  <si>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</si>
  <si>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</si>
  <si>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</si>
  <si>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</si>
  <si>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</si>
  <si>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</si>
  <si>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</si>
  <si>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</si>
  <si>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</si>
  <si>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</si>
  <si>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</si>
  <si>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</si>
  <si>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</si>
  <si>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</si>
  <si>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</si>
  <si>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</si>
  <si>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</si>
  <si>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</si>
  <si>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</si>
  <si>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</si>
  <si>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</si>
  <si>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</si>
  <si>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</si>
  <si>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</si>
  <si>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</si>
  <si>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</si>
  <si>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</si>
  <si>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</si>
  <si>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</si>
  <si>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</si>
  <si>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</si>
  <si>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</si>
  <si>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</si>
  <si>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</si>
  <si>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</si>
  <si>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</si>
  <si>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</si>
  <si>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</si>
  <si>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</si>
  <si>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</si>
  <si>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</si>
  <si>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</si>
  <si>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</si>
  <si>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</si>
  <si>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</si>
  <si>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</si>
  <si>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</si>
  <si>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</si>
  <si>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</si>
  <si>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</si>
  <si>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</si>
  <si>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</si>
  <si>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</si>
  <si>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</si>
  <si>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</si>
  <si>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</si>
  <si>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</si>
  <si>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</si>
  <si>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</si>
  <si>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</si>
  <si>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</si>
  <si>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</si>
  <si>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</si>
  <si>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</si>
  <si>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</si>
  <si>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</si>
  <si>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</si>
  <si>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</si>
  <si>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</si>
  <si>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</si>
  <si>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</si>
  <si>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</si>
  <si>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</si>
  <si>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</si>
  <si>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</si>
  <si>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</si>
  <si>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</si>
  <si>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</si>
  <si>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</si>
  <si>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</si>
  <si>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</si>
  <si>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</si>
  <si>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</si>
  <si>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</si>
  <si>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</si>
  <si>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</si>
  <si>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</si>
  <si>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</si>
  <si>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</si>
  <si>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</si>
  <si>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</si>
  <si>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</si>
  <si>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</si>
  <si>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</si>
  <si>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</si>
  <si>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</si>
  <si>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</si>
  <si>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</si>
  <si>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</si>
  <si>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</si>
  <si>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</si>
  <si>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</si>
  <si>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</si>
  <si>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</si>
  <si>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</si>
  <si>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</si>
  <si>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</si>
  <si>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</si>
  <si>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</si>
  <si>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</si>
  <si>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</si>
  <si>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</si>
  <si>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</si>
  <si>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</si>
  <si>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</si>
  <si>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</si>
  <si>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</si>
  <si>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</si>
  <si>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</si>
  <si>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</si>
  <si>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</si>
  <si>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</si>
  <si>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</si>
  <si>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</si>
  <si>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</si>
  <si>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</si>
  <si>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</si>
  <si>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</si>
  <si>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</si>
  <si>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</si>
  <si>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</si>
  <si>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</si>
  <si>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</si>
  <si>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</si>
  <si>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</si>
  <si>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</si>
  <si>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</si>
  <si>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</si>
  <si>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</si>
  <si>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</si>
  <si>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</si>
  <si>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</si>
  <si>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</si>
  <si>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</si>
  <si>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</si>
  <si>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</si>
  <si>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</si>
  <si>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</si>
  <si>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</si>
  <si>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</si>
  <si>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</si>
  <si>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</si>
  <si>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</si>
  <si>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</si>
  <si>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</si>
  <si>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</si>
  <si>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</si>
  <si>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</si>
  <si>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</si>
  <si>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</si>
  <si>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</si>
  <si>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</si>
  <si>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</si>
  <si>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</si>
  <si>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</si>
  <si>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</si>
  <si>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</si>
  <si>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</si>
  <si>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</si>
  <si>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</si>
  <si>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</si>
  <si>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</si>
  <si>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</si>
  <si>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</si>
  <si>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</si>
  <si>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</si>
  <si>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</si>
  <si>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</si>
  <si>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</si>
  <si>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</si>
  <si>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</si>
  <si>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</si>
  <si>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</si>
  <si>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</si>
  <si>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</si>
  <si>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</si>
  <si>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</si>
  <si>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</si>
  <si>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</si>
  <si>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</si>
  <si>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</si>
  <si>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</si>
  <si>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</si>
  <si>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</si>
  <si>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</si>
  <si>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</si>
  <si>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</si>
  <si>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</si>
  <si>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</si>
  <si>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</si>
  <si>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</si>
  <si>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</si>
  <si>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</si>
  <si>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</si>
  <si>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</si>
  <si>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</si>
  <si>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</si>
  <si>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</si>
  <si>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</si>
  <si>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</si>
  <si>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</si>
  <si>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</si>
  <si>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</si>
  <si>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</si>
  <si>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</si>
  <si>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</si>
  <si>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</si>
  <si>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</si>
  <si>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</si>
  <si>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</si>
  <si>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</si>
  <si>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</si>
  <si>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</si>
  <si>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</si>
  <si>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</si>
  <si>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</si>
  <si>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</si>
  <si>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</si>
  <si>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</si>
  <si>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</si>
  <si>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</si>
  <si>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</si>
  <si>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</si>
  <si>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</si>
  <si>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</si>
  <si>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</si>
  <si>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</si>
  <si>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</si>
  <si>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</si>
  <si>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</si>
  <si>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</si>
  <si>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</si>
  <si>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</si>
  <si>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</si>
  <si>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</si>
  <si>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</si>
  <si>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</si>
  <si>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</si>
  <si>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</si>
  <si>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</si>
  <si>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</si>
  <si>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</si>
  <si>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</si>
  <si>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</si>
  <si>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</si>
  <si>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</si>
  <si>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</si>
  <si>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</si>
  <si>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</si>
  <si>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</si>
  <si>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</si>
  <si>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</si>
  <si>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</si>
  <si>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</si>
  <si>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</si>
  <si>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</si>
  <si>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</si>
  <si>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</si>
  <si>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</si>
  <si>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</si>
  <si>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</si>
  <si>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</si>
  <si>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</si>
  <si>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</si>
  <si>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</si>
  <si>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</si>
  <si>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</si>
  <si>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</si>
  <si>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</si>
  <si>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</si>
  <si>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</si>
  <si>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</si>
  <si>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</si>
  <si>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</si>
  <si>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</si>
  <si>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</si>
  <si>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</si>
  <si>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</si>
  <si>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</si>
  <si>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</si>
  <si>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</si>
  <si>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</si>
  <si>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</si>
  <si>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</si>
  <si>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</si>
  <si>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</si>
  <si>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</si>
  <si>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</si>
  <si>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</si>
  <si>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</si>
  <si>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</si>
  <si>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</si>
  <si>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</si>
  <si>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</si>
  <si>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</si>
  <si>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</si>
  <si>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</si>
  <si>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</si>
  <si>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</si>
  <si>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</si>
  <si>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</si>
  <si>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</si>
  <si>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</si>
  <si>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</si>
  <si>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</si>
  <si>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</si>
  <si>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</si>
  <si>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</si>
  <si>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</si>
  <si>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</si>
  <si>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</si>
  <si>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</si>
  <si>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</si>
  <si>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</si>
  <si>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</si>
  <si>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</si>
  <si>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</si>
  <si>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</si>
  <si>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</si>
  <si>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</si>
  <si>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</si>
  <si>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</si>
  <si>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</si>
  <si>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</si>
  <si>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</si>
  <si>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</si>
  <si>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</si>
  <si>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</si>
  <si>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</si>
  <si>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</si>
  <si>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</si>
  <si>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</si>
  <si>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</si>
  <si>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</si>
  <si>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</si>
  <si>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</si>
  <si>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</si>
  <si>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</si>
  <si>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</si>
  <si>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</si>
  <si>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</si>
  <si>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</si>
  <si>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</si>
  <si>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</si>
  <si>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</si>
  <si>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</si>
  <si>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</si>
  <si>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</si>
  <si>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</si>
  <si>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</si>
  <si>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</si>
  <si>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</si>
  <si>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</si>
  <si>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</si>
  <si>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</si>
  <si>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</si>
  <si>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</si>
  <si>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</si>
  <si>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</si>
  <si>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</si>
  <si>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</si>
  <si>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</si>
  <si>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</si>
  <si>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</si>
  <si>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</si>
  <si>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</si>
  <si>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</si>
  <si>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</si>
  <si>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</si>
  <si>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</si>
  <si>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</si>
  <si>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</si>
  <si>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</si>
  <si>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</si>
  <si>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</si>
  <si>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</si>
  <si>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</si>
  <si>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</si>
  <si>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</si>
  <si>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</si>
  <si>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</si>
  <si>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</si>
  <si>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</si>
  <si>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</si>
  <si>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</si>
  <si>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</si>
  <si>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</si>
  <si>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</si>
  <si>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</si>
  <si>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</si>
  <si>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</si>
  <si>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</si>
  <si>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</si>
  <si>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</si>
  <si>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</si>
  <si>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</si>
  <si>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</si>
  <si>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</si>
  <si>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</si>
  <si>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</si>
  <si>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</si>
  <si>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</si>
  <si>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</si>
  <si>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</si>
  <si>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</si>
  <si>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</si>
  <si>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</si>
  <si>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</si>
  <si>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</si>
  <si>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</si>
  <si>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</si>
  <si>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</si>
  <si>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</si>
  <si>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</si>
  <si>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</si>
  <si>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</si>
  <si>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</si>
  <si>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</si>
  <si>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</si>
  <si>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</si>
  <si>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</si>
  <si>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</si>
  <si>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</si>
  <si>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</si>
  <si>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</si>
  <si>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</si>
  <si>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</si>
  <si>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</si>
  <si>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</si>
  <si>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</si>
  <si>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</si>
  <si>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</si>
  <si>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</si>
  <si>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</si>
  <si>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</si>
  <si>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</si>
  <si>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</si>
  <si>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</si>
  <si>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</si>
  <si>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</si>
  <si>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</si>
  <si>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</si>
  <si>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</si>
  <si>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</si>
  <si>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</si>
  <si>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</si>
  <si>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</si>
  <si>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</si>
  <si>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</si>
  <si>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</si>
  <si>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</si>
  <si>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</si>
  <si>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</si>
  <si>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</si>
  <si>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</si>
  <si>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</si>
  <si>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</si>
  <si>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</si>
  <si>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</si>
  <si>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</si>
  <si>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</si>
  <si>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</si>
  <si>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</si>
  <si>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</si>
  <si>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</si>
  <si>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</si>
  <si>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</si>
  <si>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</si>
  <si>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</si>
  <si>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</si>
  <si>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</si>
  <si>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</si>
  <si>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</si>
  <si>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</si>
  <si>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</si>
  <si>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</si>
  <si>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</si>
  <si>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</si>
  <si>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</si>
  <si>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</si>
  <si>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</si>
  <si>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</si>
  <si>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</si>
  <si>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</si>
  <si>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</si>
  <si>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</si>
  <si>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</si>
  <si>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</si>
  <si>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</si>
  <si>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</si>
  <si>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</si>
  <si>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</si>
  <si>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</si>
  <si>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</si>
  <si>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</si>
  <si>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</si>
  <si>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</si>
  <si>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</si>
  <si>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</si>
  <si>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</si>
  <si>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</si>
  <si>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</si>
  <si>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</si>
  <si>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</si>
  <si>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</si>
  <si>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</si>
  <si>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</si>
  <si>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</si>
  <si>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</si>
  <si>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</si>
  <si>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</si>
  <si>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</si>
  <si>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</si>
  <si>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</si>
  <si>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</si>
  <si>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</si>
  <si>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</si>
  <si>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</si>
  <si>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</si>
  <si>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</si>
  <si>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</si>
  <si>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</si>
  <si>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</si>
  <si>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</si>
  <si>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</si>
  <si>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</si>
  <si>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</si>
  <si>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</si>
  <si>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</si>
  <si>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</si>
  <si>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</si>
  <si>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</si>
  <si>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</si>
  <si>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</si>
  <si>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</si>
  <si>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</si>
  <si>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</si>
  <si>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</si>
  <si>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</si>
  <si>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</si>
  <si>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</si>
  <si>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</si>
  <si>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</si>
  <si>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</si>
  <si>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</si>
  <si>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</si>
  <si>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</si>
  <si>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</si>
  <si>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</si>
  <si>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</si>
  <si>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</si>
  <si>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</si>
  <si>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</si>
  <si>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</si>
  <si>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</si>
  <si>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</si>
  <si>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</si>
  <si>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</si>
  <si>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</si>
  <si>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</si>
  <si>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</si>
  <si>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</si>
  <si>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</si>
  <si>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</si>
  <si>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</si>
  <si>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</si>
  <si>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</si>
  <si>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</si>
  <si>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</si>
  <si>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</si>
  <si>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</si>
  <si>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</si>
  <si>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</si>
  <si>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</si>
  <si>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</si>
  <si>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</si>
  <si>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</si>
  <si>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</si>
  <si>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</si>
  <si>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</si>
  <si>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</si>
  <si>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</si>
  <si>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</si>
  <si>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</si>
  <si>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</si>
  <si>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</si>
  <si>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</si>
  <si>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</si>
  <si>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</si>
  <si>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</si>
  <si>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</si>
  <si>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</si>
  <si>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</si>
  <si>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</si>
  <si>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</si>
  <si>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</si>
  <si>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</si>
  <si>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</si>
  <si>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</si>
  <si>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</si>
  <si>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</si>
  <si>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</si>
  <si>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</si>
  <si>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</si>
  <si>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</si>
  <si>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</si>
  <si>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</si>
  <si>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</si>
  <si>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</si>
  <si>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</si>
  <si>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</si>
  <si>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</si>
  <si>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</si>
  <si>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</si>
  <si>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</si>
  <si>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</si>
  <si>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</si>
  <si>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</si>
  <si>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</si>
  <si>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</si>
  <si>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</si>
  <si>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</si>
  <si>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</si>
  <si>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</si>
  <si>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</si>
  <si>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</si>
  <si>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</si>
  <si>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</si>
  <si>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</si>
  <si>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</si>
  <si>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</si>
  <si>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</si>
  <si>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</si>
  <si>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</si>
  <si>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</si>
  <si>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</si>
  <si>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</si>
  <si>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</si>
  <si>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</si>
  <si>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</si>
  <si>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</si>
  <si>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</si>
  <si>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</si>
  <si>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</si>
  <si>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</si>
  <si>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</si>
  <si>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</si>
  <si>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</si>
  <si>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</si>
  <si>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</si>
  <si>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</si>
  <si>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</si>
  <si>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</si>
  <si>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</si>
  <si>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</si>
  <si>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</si>
  <si>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</si>
  <si>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</si>
  <si>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</si>
  <si>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</si>
  <si>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</si>
  <si>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</si>
  <si>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</si>
  <si>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</si>
  <si>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</si>
  <si>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</si>
  <si>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</si>
  <si>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</si>
  <si>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</si>
  <si>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</si>
  <si>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</si>
  <si>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</si>
  <si>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</si>
  <si>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</si>
  <si>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</si>
  <si>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</si>
  <si>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</si>
  <si>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</si>
  <si>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</si>
  <si>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</si>
  <si>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</si>
  <si>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</si>
  <si>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</si>
  <si>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</si>
  <si>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</si>
  <si>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</si>
  <si>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</si>
  <si>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</si>
  <si>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</si>
  <si>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</si>
  <si>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</si>
  <si>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</si>
  <si>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</si>
  <si>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</si>
  <si>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</si>
  <si>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</si>
  <si>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</si>
  <si>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</si>
  <si>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</si>
  <si>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</si>
  <si>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</si>
  <si>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</si>
  <si>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</si>
  <si>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</si>
  <si>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</si>
  <si>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</si>
  <si>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</si>
  <si>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</si>
  <si>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</si>
  <si>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</si>
  <si>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</si>
  <si>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</si>
  <si>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</si>
  <si>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</si>
  <si>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</si>
  <si>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</si>
  <si>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</si>
  <si>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</si>
  <si>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</si>
  <si>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</si>
  <si>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</si>
  <si>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</si>
  <si>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</si>
  <si>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</si>
  <si>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</si>
  <si>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</si>
  <si>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</si>
  <si>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</si>
  <si>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</si>
  <si>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</si>
  <si>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</si>
  <si>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</si>
  <si>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</si>
  <si>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</si>
  <si>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</si>
  <si>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</si>
  <si>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</si>
  <si>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</si>
  <si>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</si>
  <si>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</si>
  <si>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</si>
  <si>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</si>
  <si>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</si>
  <si>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</si>
  <si>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</si>
  <si>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</si>
  <si>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</si>
  <si>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</si>
  <si>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</si>
  <si>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</si>
  <si>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</si>
  <si>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</si>
  <si>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</si>
  <si>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</si>
  <si>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</si>
  <si>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</si>
  <si>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</si>
  <si>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</si>
  <si>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</si>
  <si>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</si>
  <si>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</si>
  <si>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</si>
  <si>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</si>
  <si>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</si>
  <si>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</si>
  <si>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</si>
  <si>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</si>
  <si>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</si>
  <si>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</si>
  <si>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</si>
  <si>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</si>
  <si>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</si>
  <si>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</si>
  <si>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</si>
  <si>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</si>
  <si>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</si>
  <si>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</si>
  <si>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</si>
  <si>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</si>
  <si>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</si>
  <si>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</si>
  <si>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</si>
  <si>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</si>
  <si>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</si>
  <si>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</si>
  <si>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</si>
  <si>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</si>
  <si>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</si>
  <si>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</si>
  <si>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</si>
  <si>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</si>
  <si>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</si>
  <si>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</si>
  <si>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</si>
  <si>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</si>
  <si>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</si>
  <si>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</si>
  <si>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</si>
  <si>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</si>
  <si>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</si>
  <si>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</si>
  <si>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</si>
  <si>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</si>
  <si>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</si>
  <si>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</si>
  <si>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</si>
  <si>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</si>
  <si>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</si>
  <si>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</si>
  <si>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</si>
  <si>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</si>
  <si>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</si>
  <si>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</si>
  <si>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</si>
  <si>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</si>
  <si>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</si>
  <si>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</si>
  <si>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</si>
  <si>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</si>
  <si>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</si>
  <si>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</si>
  <si>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</si>
  <si>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</si>
  <si>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</si>
  <si>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</si>
  <si>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</si>
  <si>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</si>
  <si>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</si>
  <si>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</si>
  <si>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</si>
  <si>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</si>
  <si>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</si>
  <si>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</si>
  <si>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</si>
  <si>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</si>
  <si>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</si>
  <si>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</si>
  <si>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</si>
  <si>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</si>
  <si>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</si>
  <si>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</si>
  <si>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</si>
  <si>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</si>
  <si>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</si>
  <si>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</si>
  <si>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</si>
  <si>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</si>
  <si>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</si>
  <si>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</si>
  <si>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</si>
  <si>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</si>
  <si>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</si>
  <si>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</si>
  <si>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</si>
  <si>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</si>
  <si>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</si>
  <si>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</si>
  <si>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</si>
  <si>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</si>
  <si>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</si>
  <si>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</si>
  <si>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</si>
  <si>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</si>
  <si>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</si>
  <si>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</si>
  <si>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</si>
  <si>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</si>
  <si>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</si>
  <si>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</si>
  <si>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</si>
  <si>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</si>
  <si>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</si>
  <si>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</si>
  <si>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</si>
  <si>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</si>
  <si>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</si>
  <si>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</si>
  <si>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</si>
  <si>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</si>
  <si>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</si>
  <si>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</si>
  <si>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</si>
  <si>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</si>
  <si>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</si>
  <si>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</si>
  <si>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</si>
  <si>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</si>
  <si>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</si>
  <si>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</si>
  <si>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</si>
  <si>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</si>
  <si>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</si>
  <si>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</si>
  <si>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</si>
  <si>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</si>
  <si>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</si>
  <si>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</si>
  <si>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</si>
  <si>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</si>
  <si>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</si>
  <si>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</si>
  <si>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</si>
  <si>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</si>
  <si>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</si>
  <si>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</si>
  <si>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</si>
  <si>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</si>
  <si>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</si>
  <si>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</si>
  <si>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</si>
  <si>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</si>
  <si>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</si>
  <si>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</si>
  <si>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</si>
  <si>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</si>
  <si>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</si>
  <si>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</si>
  <si>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</si>
  <si>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</si>
  <si>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</si>
  <si>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</si>
  <si>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</si>
  <si>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</si>
  <si>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</si>
  <si>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</si>
  <si>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</si>
  <si>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</si>
  <si>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</si>
  <si>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</si>
  <si>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</si>
  <si>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</si>
  <si>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</si>
  <si>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</si>
  <si>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</si>
  <si>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</si>
  <si>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</si>
  <si>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</si>
  <si>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</si>
  <si>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</si>
  <si>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</si>
  <si>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</si>
  <si>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</si>
  <si>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</si>
  <si>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</si>
  <si>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</si>
  <si>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</si>
  <si>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</si>
  <si>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</si>
  <si>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</si>
  <si>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</si>
  <si>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</si>
  <si>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</si>
  <si>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</si>
  <si>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</si>
  <si>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</si>
  <si>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</si>
  <si>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</si>
  <si>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</si>
  <si>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</si>
  <si>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</si>
  <si>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</si>
  <si>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</si>
  <si>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</si>
  <si>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</si>
  <si>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</si>
  <si>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</si>
  <si>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</si>
  <si>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</si>
  <si>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</si>
  <si>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</si>
  <si>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</si>
  <si>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</si>
  <si>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</si>
  <si>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</si>
  <si>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</si>
  <si>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</si>
  <si>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</si>
  <si>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</si>
  <si>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</si>
  <si>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</si>
  <si>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</si>
  <si>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</si>
  <si>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</si>
  <si>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</si>
  <si>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</si>
  <si>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</si>
  <si>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</si>
  <si>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</si>
  <si>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</si>
  <si>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</si>
  <si>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</si>
  <si>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</si>
  <si>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</si>
  <si>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</si>
  <si>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</si>
  <si>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</si>
  <si>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</si>
  <si>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</si>
  <si>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</si>
  <si>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</si>
  <si>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</si>
  <si>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</si>
  <si>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</si>
  <si>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</si>
  <si>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</si>
  <si>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</si>
  <si>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</si>
  <si>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</si>
  <si>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</si>
  <si>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</si>
  <si>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</si>
  <si>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</si>
  <si>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</si>
  <si>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</si>
  <si>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</si>
  <si>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</si>
  <si>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</si>
  <si>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</si>
  <si>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</si>
  <si>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</si>
  <si>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</si>
  <si>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</si>
  <si>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</si>
  <si>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</si>
  <si>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</si>
  <si>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</si>
  <si>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</si>
  <si>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</si>
  <si>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</si>
  <si>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</si>
  <si>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</si>
  <si>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</si>
  <si>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</si>
  <si>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</si>
  <si>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</si>
  <si>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</si>
  <si>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</si>
  <si>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</si>
  <si>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</si>
  <si>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</si>
  <si>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</si>
  <si>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</si>
  <si>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</si>
  <si>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</si>
  <si>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</si>
  <si>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</si>
  <si>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</si>
  <si>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</si>
  <si>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</si>
  <si>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</si>
  <si>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</si>
  <si>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</si>
  <si>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</si>
  <si>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</si>
  <si>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</si>
  <si>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</si>
  <si>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</si>
  <si>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</si>
  <si>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</si>
  <si>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</si>
  <si>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</si>
  <si>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</si>
  <si>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</si>
  <si>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</si>
  <si>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</si>
  <si>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</si>
  <si>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</si>
  <si>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</si>
  <si>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</si>
  <si>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</si>
  <si>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</si>
  <si>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</si>
  <si>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</si>
  <si>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</si>
  <si>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</si>
  <si>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</si>
  <si>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</si>
  <si>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</si>
  <si>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</si>
  <si>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</si>
  <si>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</si>
  <si>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</si>
  <si>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</si>
  <si>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</si>
  <si>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</si>
  <si>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</si>
  <si>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</si>
  <si>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</si>
  <si>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</si>
  <si>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</si>
  <si>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</si>
  <si>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</si>
  <si>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</si>
  <si>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</si>
  <si>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</si>
  <si>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</si>
  <si>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</si>
  <si>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</si>
  <si>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</si>
  <si>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</si>
  <si>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</si>
  <si>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</si>
  <si>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</si>
  <si>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</si>
  <si>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</si>
  <si>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</si>
  <si>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</si>
  <si>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</si>
  <si>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</si>
  <si>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</si>
  <si>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</si>
  <si>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</si>
  <si>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</si>
  <si>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</si>
  <si>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</si>
  <si>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</si>
  <si>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</si>
  <si>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</si>
  <si>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</si>
  <si>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</si>
  <si>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</si>
  <si>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</si>
  <si>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</si>
  <si>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</si>
  <si>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</si>
  <si>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</si>
  <si>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</si>
  <si>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</si>
  <si>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</si>
  <si>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</si>
  <si>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</si>
  <si>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</si>
  <si>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</si>
  <si>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</si>
  <si>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</si>
  <si>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</si>
  <si>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</si>
  <si>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</si>
  <si>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</si>
  <si>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</si>
  <si>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</si>
  <si>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</si>
  <si>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</si>
  <si>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</si>
  <si>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</si>
  <si>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</si>
  <si>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</si>
  <si>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</si>
  <si>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</si>
  <si>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</si>
  <si>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</si>
  <si>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</si>
  <si>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</si>
  <si>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</si>
  <si>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</si>
  <si>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</si>
  <si>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</si>
  <si>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</si>
  <si>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</si>
  <si>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</si>
  <si>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</si>
  <si>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</si>
  <si>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</si>
  <si>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</si>
  <si>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</si>
  <si>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</si>
  <si>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</si>
  <si>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</si>
  <si>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</si>
  <si>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</si>
  <si>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</si>
  <si>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</si>
  <si>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</si>
  <si>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</si>
  <si>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</si>
  <si>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</si>
  <si>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</si>
  <si>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</si>
  <si>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</si>
  <si>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</si>
  <si>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</si>
  <si>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</si>
  <si>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</si>
  <si>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</si>
  <si>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</si>
  <si>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</si>
  <si>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</si>
  <si>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</si>
  <si>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</si>
  <si>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</si>
  <si>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</si>
  <si>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</si>
  <si>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</si>
  <si>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</si>
  <si>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</si>
  <si>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</si>
  <si>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</si>
  <si>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</si>
  <si>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</si>
  <si>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</si>
  <si>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</si>
  <si>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</si>
  <si>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</si>
  <si>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</si>
  <si>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</si>
  <si>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</si>
  <si>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</si>
  <si>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</si>
  <si>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</si>
  <si>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</si>
  <si>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</si>
  <si>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</si>
  <si>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</si>
  <si>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</si>
  <si>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</si>
  <si>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</si>
  <si>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</si>
  <si>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</si>
  <si>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</si>
  <si>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</si>
  <si>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</si>
  <si>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</si>
  <si>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</si>
  <si>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</si>
  <si>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</si>
  <si>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</si>
  <si>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</si>
  <si>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</si>
  <si>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</si>
  <si>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</si>
  <si>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</si>
  <si>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</si>
  <si>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</si>
  <si>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</si>
  <si>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</si>
  <si>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</si>
  <si>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</si>
  <si>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</si>
  <si>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</si>
  <si>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</si>
  <si>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</si>
  <si>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</si>
  <si>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</si>
  <si>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</si>
  <si>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</si>
  <si>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</si>
  <si>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</si>
  <si>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</si>
  <si>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</si>
  <si>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</si>
  <si>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</si>
  <si>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</si>
  <si>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</si>
  <si>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</si>
  <si>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</si>
  <si>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</si>
  <si>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</si>
  <si>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</si>
  <si>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</si>
  <si>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</si>
  <si>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</si>
  <si>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</si>
  <si>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</si>
  <si>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</si>
  <si>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</si>
  <si>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</si>
  <si>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</si>
  <si>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</si>
  <si>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</si>
  <si>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</si>
  <si>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</si>
  <si>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</si>
  <si>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</si>
  <si>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</si>
  <si>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</si>
  <si>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</si>
  <si>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</si>
  <si>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</si>
  <si>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</si>
  <si>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</si>
  <si>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</si>
  <si>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</si>
  <si>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</si>
  <si>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</si>
  <si>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</si>
  <si>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</si>
  <si>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</si>
  <si>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</si>
  <si>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</si>
  <si>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</si>
  <si>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</si>
  <si>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</si>
  <si>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</si>
  <si>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</si>
  <si>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</si>
  <si>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</si>
  <si>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</si>
  <si>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</si>
  <si>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</si>
  <si>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</si>
  <si>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</si>
  <si>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</si>
  <si>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</si>
  <si>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</si>
  <si>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</si>
  <si>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</si>
  <si>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</si>
  <si>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</si>
  <si>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</si>
  <si>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</si>
  <si>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</si>
  <si>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</si>
  <si>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</si>
  <si>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</si>
  <si>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</si>
  <si>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</si>
  <si>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</si>
  <si>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</si>
  <si>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</si>
  <si>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</si>
  <si>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</si>
  <si>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</si>
  <si>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</si>
  <si>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</si>
  <si>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</si>
  <si>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</si>
  <si>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</si>
  <si>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</si>
  <si>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</si>
  <si>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</si>
  <si>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</si>
  <si>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</si>
  <si>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</si>
  <si>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</si>
  <si>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</si>
  <si>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</si>
  <si>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</si>
  <si>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</si>
  <si>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</si>
  <si>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</si>
  <si>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</si>
  <si>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</si>
  <si>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</si>
  <si>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</si>
  <si>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</si>
  <si>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</si>
  <si>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</si>
  <si>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</si>
  <si>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</si>
  <si>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</si>
  <si>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</si>
  <si>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</si>
  <si>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</si>
  <si>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</si>
  <si>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</si>
  <si>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</si>
  <si>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</si>
  <si>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</si>
  <si>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</si>
  <si>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</si>
  <si>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</si>
  <si>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</si>
  <si>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</si>
  <si>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</si>
  <si>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</si>
  <si>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</si>
  <si>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</si>
  <si>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</si>
  <si>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</si>
  <si>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</si>
  <si>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</si>
  <si>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</si>
  <si>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</si>
  <si>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</si>
  <si>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</si>
  <si>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</si>
  <si>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</si>
  <si>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</si>
  <si>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</si>
  <si>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</si>
  <si>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</si>
  <si>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</si>
  <si>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</si>
  <si>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</si>
  <si>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</si>
  <si>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</si>
  <si>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</si>
  <si>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</si>
  <si>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</si>
  <si>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</si>
  <si>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</si>
  <si>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</si>
  <si>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</si>
  <si>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</si>
  <si>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</si>
  <si>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</si>
  <si>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</si>
  <si>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</si>
  <si>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</si>
  <si>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</si>
  <si>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</si>
  <si>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</si>
  <si>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</si>
  <si>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</si>
  <si>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</si>
  <si>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</si>
  <si>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</si>
  <si>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</si>
  <si>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</si>
  <si>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</si>
  <si>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</si>
  <si>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</si>
  <si>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</si>
  <si>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</si>
  <si>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</si>
  <si>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</si>
  <si>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</si>
  <si>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</si>
  <si>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</si>
  <si>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</si>
  <si>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</si>
  <si>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</si>
  <si>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</si>
  <si>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</si>
  <si>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</si>
  <si>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</si>
  <si>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</si>
  <si>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</si>
  <si>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</si>
  <si>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</si>
  <si>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</si>
  <si>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</si>
  <si>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</si>
  <si>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</si>
  <si>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</si>
  <si>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</si>
  <si>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</si>
  <si>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</si>
  <si>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</si>
  <si>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</si>
  <si>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</si>
  <si>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</si>
  <si>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</si>
  <si>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</si>
  <si>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</si>
  <si>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</si>
  <si>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</si>
  <si>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</si>
  <si>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</si>
  <si>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</si>
  <si>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</si>
  <si>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</si>
  <si>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</si>
  <si>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</si>
  <si>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</si>
  <si>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</si>
  <si>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</si>
  <si>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</si>
  <si>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</si>
  <si>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</si>
  <si>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</si>
  <si>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</si>
  <si>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</si>
  <si>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</si>
  <si>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</si>
  <si>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</si>
  <si>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</si>
  <si>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</si>
  <si>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</si>
  <si>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</si>
  <si>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</si>
  <si>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</si>
  <si>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</si>
  <si>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</si>
  <si>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</si>
  <si>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</si>
  <si>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</si>
  <si>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</si>
  <si>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</si>
  <si>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</si>
  <si>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</si>
  <si>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</si>
  <si>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</si>
  <si>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</si>
  <si>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</si>
  <si>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</si>
  <si>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</si>
  <si>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</si>
  <si>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</si>
  <si>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</si>
  <si>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</si>
  <si>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</si>
  <si>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</si>
  <si>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</si>
  <si>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</si>
  <si>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</si>
  <si>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</si>
  <si>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</si>
  <si>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</si>
  <si>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</si>
  <si>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</si>
  <si>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</si>
  <si>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</si>
  <si>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</si>
  <si>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</si>
  <si>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</si>
  <si>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</si>
  <si>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</si>
  <si>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</si>
  <si>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</si>
  <si>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</si>
  <si>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</si>
  <si>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</si>
  <si>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</si>
  <si>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</si>
  <si>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</si>
  <si>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</si>
  <si>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</si>
  <si>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</si>
  <si>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</si>
  <si>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</si>
  <si>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</si>
  <si>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</si>
  <si>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</si>
  <si>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</si>
  <si>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</si>
  <si>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</si>
  <si>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</si>
  <si>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</si>
  <si>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</si>
  <si>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</si>
  <si>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</si>
  <si>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</si>
  <si>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</si>
  <si>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</si>
  <si>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</si>
  <si>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</si>
  <si>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</si>
  <si>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</si>
  <si>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</si>
  <si>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</si>
  <si>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</si>
  <si>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</si>
  <si>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</si>
  <si>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</si>
  <si>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</si>
  <si>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</si>
  <si>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</si>
  <si>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</si>
  <si>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</si>
  <si>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</si>
  <si>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</si>
  <si>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</si>
  <si>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</si>
  <si>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</si>
  <si>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</si>
  <si>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</si>
  <si>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</si>
  <si>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</si>
  <si>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</si>
  <si>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</si>
  <si>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</si>
  <si>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</si>
  <si>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</si>
  <si>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</si>
  <si>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</si>
  <si>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</si>
  <si>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</si>
  <si>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</si>
  <si>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</si>
  <si>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</si>
  <si>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</si>
  <si>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</si>
  <si>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</si>
  <si>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</si>
  <si>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</si>
  <si>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</si>
  <si>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</si>
  <si>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</si>
  <si>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</si>
  <si>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</si>
  <si>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</si>
  <si>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</si>
  <si>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</si>
  <si>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</si>
  <si>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</si>
  <si>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</si>
  <si>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</si>
  <si>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</si>
  <si>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</si>
  <si>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</si>
  <si>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</si>
  <si>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</si>
  <si>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</si>
  <si>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</si>
  <si>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</si>
  <si>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</si>
  <si>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</si>
  <si>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</si>
  <si>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</si>
  <si>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</si>
  <si>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</si>
  <si>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</si>
  <si>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</si>
  <si>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</si>
  <si>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</si>
  <si>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</si>
  <si>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</si>
  <si>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</si>
  <si>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</si>
  <si>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</si>
  <si>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</si>
  <si>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</si>
  <si>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</si>
  <si>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</si>
  <si>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</si>
  <si>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</si>
  <si>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</si>
  <si>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</si>
  <si>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</si>
  <si>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</si>
  <si>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</si>
  <si>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</si>
  <si>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</si>
  <si>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</si>
  <si>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</si>
  <si>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</si>
  <si>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</si>
  <si>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</si>
  <si>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</si>
  <si>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</si>
  <si>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</si>
  <si>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</si>
  <si>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</si>
  <si>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</si>
  <si>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</si>
  <si>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</si>
  <si>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</si>
  <si>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</si>
  <si>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</si>
  <si>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</si>
  <si>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</si>
  <si>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</si>
  <si>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</si>
  <si>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</si>
  <si>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</si>
  <si>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</si>
  <si>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</si>
  <si>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</si>
  <si>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</si>
  <si>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</si>
  <si>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</si>
  <si>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</si>
  <si>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</si>
  <si>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</si>
  <si>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</si>
  <si>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</si>
  <si>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</si>
  <si>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</si>
  <si>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</si>
  <si>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</si>
  <si>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</si>
  <si>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</si>
  <si>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</si>
  <si>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</si>
  <si>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</si>
  <si>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</si>
  <si>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</si>
  <si>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</si>
  <si>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</si>
  <si>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</si>
  <si>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</si>
  <si>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</si>
  <si>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</si>
  <si>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</si>
  <si>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</si>
  <si>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</si>
  <si>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</si>
  <si>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</si>
  <si>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</si>
  <si>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</si>
  <si>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</si>
  <si>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</si>
  <si>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</si>
  <si>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</si>
  <si>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</si>
  <si>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</si>
  <si>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</si>
  <si>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</si>
  <si>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</si>
  <si>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</si>
  <si>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</si>
  <si>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</si>
  <si>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</si>
  <si>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</si>
  <si>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</si>
  <si>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</si>
  <si>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</si>
  <si>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</si>
  <si>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</si>
  <si>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</si>
  <si>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</si>
  <si>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</si>
  <si>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</si>
  <si>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</si>
  <si>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</si>
  <si>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</si>
  <si>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</si>
  <si>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</si>
  <si>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</si>
  <si>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</si>
  <si>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</si>
  <si>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</si>
  <si>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</si>
  <si>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</si>
  <si>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</si>
  <si>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</si>
  <si>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</si>
  <si>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</si>
  <si>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</si>
  <si>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</si>
  <si>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</si>
  <si>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</si>
  <si>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</si>
  <si>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</si>
  <si>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</si>
  <si>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</si>
  <si>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</si>
  <si>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</si>
  <si>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</si>
  <si>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</si>
  <si>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</si>
  <si>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</si>
  <si>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</si>
  <si>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</si>
  <si>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</si>
  <si>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</si>
  <si>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</si>
  <si>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</si>
  <si>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</si>
  <si>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</si>
  <si>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</si>
  <si>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</si>
  <si>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</si>
  <si>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</si>
  <si>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</si>
  <si>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</si>
  <si>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</si>
  <si>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</si>
  <si>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</si>
  <si>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</si>
  <si>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</si>
  <si>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</si>
  <si>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</si>
  <si>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</si>
  <si>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</si>
  <si>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</si>
  <si>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</si>
  <si>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</si>
  <si>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</si>
  <si>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</si>
  <si>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</si>
  <si>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</si>
  <si>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</si>
  <si>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</si>
  <si>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</si>
  <si>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</si>
  <si>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</si>
  <si>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</si>
  <si>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</si>
  <si>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</si>
  <si>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</si>
  <si>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</si>
  <si>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</si>
  <si>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</si>
  <si>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</si>
  <si>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</si>
  <si>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</si>
  <si>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</si>
  <si>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</si>
  <si>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</si>
  <si>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</si>
  <si>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</si>
  <si>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</si>
  <si>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</si>
  <si>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</si>
  <si>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</si>
  <si>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</si>
  <si>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</si>
  <si>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</si>
  <si>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</si>
  <si>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</si>
  <si>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</si>
  <si>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</si>
  <si>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</si>
  <si>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</si>
  <si>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</si>
  <si>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</si>
  <si>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</si>
  <si>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</si>
  <si>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</si>
  <si>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</si>
  <si>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</si>
  <si>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</si>
  <si>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</si>
  <si>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</si>
  <si>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</si>
  <si>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</si>
  <si>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</si>
  <si>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</si>
  <si>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</si>
  <si>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</si>
  <si>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</si>
  <si>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</si>
  <si>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</si>
  <si>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</si>
  <si>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</si>
  <si>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</si>
  <si>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</si>
  <si>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</si>
  <si>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</si>
  <si>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</si>
  <si>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</si>
  <si>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</si>
  <si>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</si>
  <si>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</si>
  <si>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</si>
  <si>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</si>
  <si>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</si>
  <si>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</si>
  <si>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</si>
  <si>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</si>
  <si>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</si>
  <si>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</si>
  <si>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</si>
  <si>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</si>
  <si>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</si>
  <si>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</si>
  <si>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</si>
  <si>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</si>
  <si>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</si>
  <si>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</si>
  <si>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</si>
  <si>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</si>
  <si>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</si>
  <si>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</si>
  <si>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</si>
  <si>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</si>
  <si>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</si>
  <si>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</si>
  <si>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</si>
  <si>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</si>
  <si>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</si>
  <si>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</si>
  <si>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</si>
  <si>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</si>
  <si>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</si>
  <si>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</si>
  <si>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</si>
  <si>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</si>
  <si>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</si>
  <si>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</si>
  <si>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</si>
  <si>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</si>
  <si>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</si>
  <si>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</si>
  <si>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</si>
  <si>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</si>
  <si>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</si>
  <si>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</si>
  <si>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</si>
  <si>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</si>
  <si>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</si>
  <si>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</si>
  <si>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</si>
  <si>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</si>
  <si>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</si>
  <si>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</si>
  <si>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</si>
  <si>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</si>
  <si>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</si>
  <si>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</si>
  <si>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</si>
  <si>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</si>
  <si>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</si>
  <si>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</si>
  <si>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</si>
  <si>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</si>
  <si>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</si>
  <si>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</si>
  <si>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</si>
  <si>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</si>
  <si>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</si>
  <si>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</si>
  <si>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</si>
  <si>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</si>
  <si>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</si>
  <si>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</si>
  <si>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</si>
  <si>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</si>
  <si>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</si>
  <si>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</si>
  <si>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</si>
  <si>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</si>
  <si>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</si>
  <si>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</si>
  <si>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</si>
  <si>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</si>
  <si>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</si>
  <si>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</si>
  <si>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</si>
  <si>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</si>
  <si>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</si>
  <si>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</si>
  <si>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</si>
  <si>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</si>
  <si>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</si>
  <si>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</si>
  <si>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</si>
  <si>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</si>
  <si>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</si>
  <si>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</si>
  <si>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</si>
  <si>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</si>
  <si>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</si>
  <si>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</si>
  <si>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</si>
  <si>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</si>
  <si>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</si>
  <si>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</si>
  <si>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</si>
  <si>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</si>
  <si>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</si>
  <si>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</si>
  <si>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</si>
  <si>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</si>
  <si>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</si>
  <si>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</si>
  <si>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</si>
  <si>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</si>
  <si>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</si>
  <si>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</si>
  <si>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</si>
  <si>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</si>
  <si>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</si>
  <si>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</si>
  <si>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</si>
  <si>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</si>
  <si>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</si>
  <si>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</si>
  <si>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</si>
  <si>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</si>
  <si>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</si>
  <si>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</si>
  <si>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</si>
  <si>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</si>
  <si>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</si>
  <si>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</si>
  <si>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</si>
  <si>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</si>
  <si>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</si>
  <si>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</si>
  <si>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</si>
  <si>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</si>
  <si>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</si>
  <si>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</si>
  <si>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</si>
  <si>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</si>
  <si>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</si>
  <si>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</si>
  <si>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</si>
  <si>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</si>
  <si>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</si>
  <si>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</si>
  <si>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</si>
  <si>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</si>
  <si>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</si>
  <si>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</si>
  <si>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</si>
  <si>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</si>
  <si>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</si>
  <si>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</si>
  <si>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</si>
  <si>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</si>
  <si>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</si>
  <si>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</si>
  <si>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</si>
  <si>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</si>
  <si>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</si>
  <si>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</si>
  <si>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</si>
  <si>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</si>
  <si>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</si>
  <si>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</si>
  <si>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</si>
  <si>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</si>
  <si>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</si>
  <si>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</si>
  <si>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</si>
  <si>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</si>
  <si>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</si>
  <si>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</si>
  <si>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</si>
  <si>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</si>
  <si>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</si>
  <si>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</si>
  <si>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</si>
  <si>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</si>
  <si>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</si>
  <si>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</si>
  <si>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</si>
  <si>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</si>
  <si>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</si>
  <si>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</si>
  <si>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</si>
  <si>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</si>
  <si>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</si>
  <si>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</si>
  <si>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</si>
  <si>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</si>
  <si>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</si>
  <si>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</si>
  <si>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</si>
  <si>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</si>
  <si>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</si>
  <si>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</si>
  <si>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</si>
  <si>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</si>
  <si>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</si>
  <si>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</si>
  <si>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</si>
  <si>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</si>
  <si>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</si>
  <si>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</si>
  <si>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</si>
  <si>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</si>
  <si>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</si>
  <si>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</si>
  <si>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</si>
  <si>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</si>
  <si>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</si>
  <si>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</si>
  <si>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</si>
  <si>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</si>
  <si>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</si>
  <si>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</si>
  <si>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</si>
  <si>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</si>
  <si>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</si>
  <si>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</si>
  <si>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</si>
  <si>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</si>
  <si>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</si>
  <si>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</si>
  <si>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</si>
  <si>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</si>
  <si>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</si>
  <si>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</si>
  <si>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</si>
  <si>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</si>
  <si>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</si>
  <si>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</si>
  <si>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</si>
  <si>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</si>
  <si>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</si>
  <si>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</si>
  <si>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</si>
  <si>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</si>
  <si>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</si>
  <si>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</si>
  <si>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</si>
  <si>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</si>
  <si>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</si>
  <si>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</si>
  <si>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</si>
  <si>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</si>
  <si>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</si>
  <si>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</si>
  <si>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</si>
  <si>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</si>
  <si>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</si>
  <si>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</si>
  <si>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</si>
  <si>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</si>
  <si>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</si>
  <si>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</si>
  <si>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</si>
  <si>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</si>
  <si>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</si>
  <si>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</si>
  <si>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</si>
  <si>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</si>
  <si>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</si>
  <si>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</si>
  <si>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</si>
  <si>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</si>
  <si>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</si>
  <si>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</si>
  <si>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</si>
  <si>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</si>
  <si>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</si>
  <si>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</si>
  <si>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</si>
  <si>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</si>
  <si>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</si>
  <si>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</si>
  <si>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</si>
  <si>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</si>
  <si>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</si>
  <si>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</si>
  <si>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</si>
  <si>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</si>
  <si>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</si>
  <si>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</si>
  <si>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</si>
  <si>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</si>
  <si>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</si>
  <si>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</si>
  <si>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</si>
  <si>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</si>
  <si>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</si>
  <si>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</si>
  <si>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</si>
  <si>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</si>
  <si>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</si>
  <si>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</si>
  <si>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</si>
  <si>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</si>
  <si>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</si>
  <si>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</si>
  <si>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</si>
  <si>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</si>
  <si>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</si>
  <si>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</si>
  <si>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</si>
  <si>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</si>
  <si>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</si>
  <si>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</si>
  <si>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</si>
  <si>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</si>
  <si>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</si>
  <si>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</si>
  <si>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</si>
  <si>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</si>
  <si>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</si>
  <si>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</si>
  <si>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</si>
  <si>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</si>
  <si>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</si>
  <si>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</si>
  <si>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</si>
  <si>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</si>
  <si>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</si>
  <si>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</si>
  <si>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</si>
  <si>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</si>
  <si>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</si>
  <si>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</si>
  <si>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</si>
  <si>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</si>
  <si>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</si>
  <si>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</si>
  <si>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</si>
  <si>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</si>
  <si>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</si>
  <si>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</si>
  <si>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</si>
  <si>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</si>
  <si>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</si>
  <si>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</si>
  <si>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</si>
  <si>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</si>
  <si>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</si>
  <si>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</si>
  <si>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</si>
  <si>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</si>
  <si>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</si>
  <si>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</si>
  <si>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</si>
  <si>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</si>
  <si>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</si>
  <si>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</si>
  <si>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</si>
  <si>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</si>
  <si>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</si>
  <si>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</si>
  <si>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</si>
  <si>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</si>
  <si>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</si>
  <si>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</si>
  <si>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</si>
  <si>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</si>
  <si>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</si>
  <si>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</si>
  <si>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</si>
  <si>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</si>
  <si>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</si>
  <si>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</si>
  <si>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</si>
  <si>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</si>
  <si>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</si>
  <si>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</si>
  <si>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</si>
  <si>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</si>
  <si>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</si>
  <si>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</si>
  <si>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</si>
  <si>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</si>
  <si>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</si>
  <si>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</si>
  <si>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</si>
  <si>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</si>
  <si>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</si>
  <si>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</si>
  <si>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</si>
  <si>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</si>
  <si>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</si>
  <si>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</si>
  <si>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</si>
  <si>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</si>
  <si>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</si>
  <si>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</si>
  <si>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</si>
  <si>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</si>
  <si>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</si>
  <si>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</si>
  <si>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</si>
  <si>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</si>
  <si>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</si>
  <si>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</si>
  <si>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</si>
  <si>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</si>
  <si>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</si>
  <si>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</si>
  <si>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</si>
  <si>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</si>
  <si>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</si>
  <si>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</si>
  <si>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</si>
  <si>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</si>
  <si>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</si>
  <si>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</si>
  <si>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</si>
  <si>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</si>
  <si>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</si>
  <si>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</si>
  <si>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</si>
  <si>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</si>
  <si>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</si>
  <si>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</si>
  <si>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</si>
  <si>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</si>
  <si>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</si>
  <si>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</si>
  <si>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</si>
  <si>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</si>
  <si>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</si>
  <si>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</si>
  <si>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</si>
  <si>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</si>
  <si>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</si>
  <si>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</si>
  <si>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</si>
  <si>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</si>
  <si>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</si>
  <si>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</si>
  <si>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</si>
  <si>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</si>
  <si>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</si>
  <si>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</si>
  <si>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</si>
  <si>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</si>
  <si>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</si>
  <si>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</si>
  <si>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</si>
  <si>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</si>
  <si>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</si>
  <si>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</si>
  <si>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</si>
  <si>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</si>
  <si>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</si>
  <si>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</si>
  <si>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</si>
  <si>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</si>
  <si>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</si>
  <si>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</si>
  <si>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</si>
  <si>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</si>
  <si>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</si>
  <si>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</si>
  <si>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</si>
  <si>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</si>
  <si>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</si>
  <si>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</si>
  <si>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</si>
  <si>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</si>
  <si>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</si>
  <si>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</si>
  <si>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</si>
  <si>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</si>
  <si>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</si>
  <si>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</si>
  <si>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</si>
  <si>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</si>
  <si>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</si>
  <si>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</si>
  <si>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</si>
  <si>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</si>
  <si>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</si>
  <si>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</si>
  <si>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</si>
  <si>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</si>
  <si>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</si>
  <si>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</si>
  <si>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</si>
  <si>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</si>
  <si>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</si>
  <si>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</si>
  <si>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</si>
  <si>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</si>
  <si>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</si>
  <si>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</si>
  <si>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</si>
  <si>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</si>
  <si>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</si>
  <si>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</si>
  <si>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</si>
  <si>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</si>
  <si>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</si>
  <si>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</si>
  <si>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</si>
  <si>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</si>
  <si>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</si>
  <si>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</si>
  <si>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</si>
  <si>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</si>
  <si>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</si>
  <si>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</si>
  <si>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</si>
  <si>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</si>
  <si>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</si>
  <si>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</si>
  <si>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</si>
  <si>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</si>
  <si>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</si>
  <si>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</si>
  <si>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</si>
  <si>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</si>
  <si>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</si>
  <si>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</si>
  <si>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</si>
  <si>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</si>
  <si>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</si>
  <si>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</si>
  <si>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</si>
  <si>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</si>
  <si>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</si>
  <si>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</si>
  <si>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</si>
  <si>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</si>
  <si>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</si>
  <si>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</si>
  <si>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</si>
  <si>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</si>
  <si>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</si>
  <si>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</si>
  <si>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</si>
  <si>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</si>
  <si>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</si>
  <si>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</si>
  <si>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</si>
  <si>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</si>
  <si>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</si>
  <si>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</si>
  <si>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</si>
  <si>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</si>
  <si>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</si>
  <si>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</si>
  <si>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</si>
  <si>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</si>
  <si>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</si>
  <si>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</si>
  <si>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</si>
  <si>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</si>
  <si>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</si>
  <si>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</si>
  <si>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</si>
  <si>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</si>
  <si>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</si>
  <si>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</si>
  <si>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</si>
  <si>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</si>
  <si>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</si>
  <si>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</si>
  <si>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</si>
  <si>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</si>
  <si>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</si>
  <si>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</si>
  <si>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</si>
  <si>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</si>
  <si>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</si>
  <si>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</si>
  <si>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</si>
  <si>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</si>
  <si>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</si>
  <si>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</si>
  <si>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</si>
  <si>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</si>
  <si>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</si>
  <si>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</si>
  <si>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</si>
  <si>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</si>
  <si>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</si>
  <si>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</si>
  <si>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</si>
  <si>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</si>
  <si>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</si>
  <si>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</si>
  <si>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</si>
  <si>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</si>
  <si>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</si>
  <si>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</si>
  <si>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</si>
  <si>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</si>
  <si>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</si>
  <si>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</si>
  <si>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</si>
  <si>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</si>
  <si>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</si>
  <si>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</si>
  <si>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</si>
  <si>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</si>
  <si>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</si>
  <si>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</si>
  <si>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</si>
  <si>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</si>
  <si>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</si>
  <si>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</si>
  <si>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</si>
  <si>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</si>
  <si>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</si>
  <si>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</si>
  <si>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</si>
  <si>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</si>
  <si>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</si>
  <si>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</si>
  <si>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</si>
  <si>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</si>
  <si>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</si>
  <si>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</si>
  <si>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</si>
  <si>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</si>
  <si>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</si>
  <si>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</si>
  <si>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</si>
  <si>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</si>
  <si>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</si>
  <si>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</si>
  <si>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</si>
  <si>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</si>
  <si>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</si>
  <si>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</si>
  <si>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</si>
  <si>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</si>
  <si>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</si>
  <si>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</si>
  <si>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</si>
  <si>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</si>
  <si>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</si>
  <si>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</si>
  <si>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</si>
  <si>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</si>
  <si>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</si>
  <si>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</si>
  <si>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</si>
  <si>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</si>
  <si>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</si>
  <si>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</si>
  <si>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</si>
  <si>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</si>
  <si>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</si>
  <si>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</si>
  <si>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</si>
  <si>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</si>
  <si>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</si>
  <si>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</si>
  <si>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</si>
  <si>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</si>
  <si>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</si>
  <si>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</si>
  <si>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</si>
  <si>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</si>
  <si>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</si>
  <si>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</si>
  <si>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</si>
  <si>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</si>
  <si>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</si>
  <si>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</si>
  <si>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</si>
  <si>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</si>
  <si>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</si>
  <si>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</si>
  <si>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</si>
  <si>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</si>
  <si>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</si>
  <si>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</si>
  <si>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</si>
  <si>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</si>
  <si>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</si>
  <si>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</si>
  <si>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</si>
  <si>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</si>
  <si>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</si>
  <si>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</si>
  <si>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</si>
  <si>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</si>
  <si>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</si>
  <si>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</si>
  <si>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</si>
  <si>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</si>
  <si>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</si>
  <si>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</si>
  <si>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</si>
  <si>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</si>
  <si>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</si>
  <si>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</si>
  <si>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</si>
  <si>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</si>
  <si>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</si>
  <si>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</si>
  <si>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</si>
  <si>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</si>
  <si>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</si>
  <si>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</si>
  <si>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</si>
  <si>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</si>
  <si>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</si>
  <si>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</si>
  <si>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</si>
  <si>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</si>
  <si>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</si>
  <si>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</si>
  <si>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</si>
  <si>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</si>
  <si>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</si>
  <si>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</si>
  <si>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</si>
  <si>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</si>
  <si>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</si>
  <si>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</si>
  <si>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</si>
  <si>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</si>
  <si>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</si>
  <si>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</si>
  <si>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</si>
  <si>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</si>
  <si>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</si>
  <si>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</si>
  <si>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</si>
  <si>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</si>
  <si>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</si>
  <si>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</si>
  <si>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</si>
  <si>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</si>
  <si>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</si>
  <si>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</si>
  <si>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</si>
  <si>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</si>
  <si>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</si>
  <si>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</si>
  <si>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</si>
  <si>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</si>
  <si>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</si>
  <si>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</si>
  <si>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</si>
  <si>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</si>
  <si>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</si>
  <si>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</si>
  <si>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</si>
  <si>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</si>
  <si>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</si>
  <si>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</si>
  <si>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</si>
  <si>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</si>
  <si>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</si>
  <si>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</si>
  <si>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</si>
  <si>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</si>
  <si>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</si>
  <si>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</si>
  <si>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</si>
  <si>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</si>
  <si>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</si>
  <si>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</si>
  <si>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</si>
  <si>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</si>
  <si>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</si>
  <si>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</si>
  <si>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</si>
  <si>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</si>
  <si>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</si>
  <si>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</si>
  <si>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</si>
  <si>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</si>
  <si>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</si>
  <si>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</si>
  <si>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</si>
  <si>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</si>
  <si>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</si>
  <si>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</si>
  <si>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</si>
  <si>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</si>
  <si>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</si>
  <si>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</si>
  <si>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</si>
  <si>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</si>
  <si>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</si>
  <si>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</si>
  <si>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</si>
  <si>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</si>
  <si>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</si>
  <si>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</si>
  <si>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</si>
  <si>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</si>
  <si>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</si>
  <si>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</si>
  <si>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</si>
  <si>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</si>
  <si>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</si>
  <si>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</si>
  <si>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</si>
  <si>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</si>
  <si>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</si>
  <si>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</si>
  <si>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</si>
  <si>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</si>
  <si>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</si>
  <si>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</si>
  <si>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</si>
  <si>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</si>
  <si>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</si>
  <si>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</si>
  <si>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</si>
  <si>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</si>
  <si>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</si>
  <si>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</si>
  <si>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</si>
  <si>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</si>
  <si>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</si>
  <si>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</si>
  <si>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</si>
  <si>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</si>
  <si>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</si>
  <si>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</si>
  <si>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</si>
  <si>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</si>
  <si>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</si>
  <si>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</si>
  <si>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</si>
  <si>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</si>
  <si>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</si>
  <si>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</si>
  <si>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</si>
  <si>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</si>
  <si>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</si>
  <si>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</si>
  <si>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</si>
  <si>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</si>
  <si>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</si>
  <si>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</si>
  <si>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</si>
  <si>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</si>
  <si>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</si>
  <si>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</si>
  <si>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</si>
  <si>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</si>
  <si>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</si>
  <si>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</si>
  <si>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</si>
  <si>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</si>
  <si>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</si>
  <si>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</si>
  <si>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</si>
  <si>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</si>
  <si>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</si>
  <si>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</si>
  <si>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</si>
  <si>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</si>
  <si>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</si>
  <si>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</si>
  <si>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</si>
  <si>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</si>
  <si>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</si>
  <si>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</si>
  <si>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</si>
  <si>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</si>
  <si>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</si>
  <si>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</si>
  <si>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</si>
  <si>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</si>
  <si>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</si>
  <si>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</si>
  <si>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</si>
  <si>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</si>
  <si>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</si>
  <si>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</si>
  <si>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</si>
  <si>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</si>
  <si>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</si>
  <si>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</si>
  <si>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</si>
  <si>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</si>
  <si>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</si>
  <si>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</si>
  <si>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</si>
  <si>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</si>
  <si>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</si>
  <si>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</si>
  <si>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</si>
  <si>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</si>
  <si>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</si>
  <si>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</si>
  <si>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</si>
  <si>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</si>
  <si>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</si>
  <si>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</si>
  <si>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</si>
  <si>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</si>
  <si>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</si>
  <si>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</si>
  <si>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</si>
  <si>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</si>
  <si>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</si>
  <si>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</si>
  <si>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</si>
  <si>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</si>
  <si>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</si>
  <si>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</si>
  <si>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</si>
  <si>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</si>
  <si>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</si>
  <si>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</si>
  <si>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</si>
  <si>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</si>
  <si>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</si>
  <si>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</si>
  <si>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</si>
  <si>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</si>
  <si>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</si>
  <si>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</si>
  <si>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</si>
  <si>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</si>
  <si>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</si>
  <si>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</si>
  <si>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</si>
  <si>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</si>
  <si>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</si>
  <si>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</si>
  <si>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</si>
  <si>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</si>
  <si>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</si>
  <si>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</si>
  <si>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</si>
  <si>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</si>
  <si>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</si>
  <si>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</si>
  <si>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</si>
  <si>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</si>
  <si>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</si>
  <si>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</si>
  <si>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</si>
  <si>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</si>
  <si>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</si>
  <si>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</si>
  <si>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</si>
  <si>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</si>
  <si>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</si>
  <si>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</si>
  <si>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</si>
  <si>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</si>
  <si>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</si>
  <si>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</si>
  <si>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</si>
  <si>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</si>
  <si>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</si>
  <si>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</si>
  <si>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</si>
  <si>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</si>
  <si>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</si>
  <si>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</si>
  <si>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</si>
  <si>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</si>
  <si>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</si>
  <si>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</si>
  <si>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</si>
  <si>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</si>
  <si>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</si>
  <si>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</si>
  <si>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</si>
  <si>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</si>
  <si>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</si>
  <si>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</si>
  <si>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</si>
  <si>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</si>
  <si>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</si>
  <si>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</si>
  <si>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</si>
  <si>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</si>
  <si>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</si>
  <si>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</si>
  <si>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</si>
  <si>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</si>
  <si>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</si>
  <si>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</si>
  <si>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</si>
  <si>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</si>
  <si>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</si>
  <si>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</si>
  <si>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</si>
  <si>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</si>
  <si>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</si>
  <si>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</si>
  <si>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</si>
  <si>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</si>
  <si>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</si>
  <si>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</si>
  <si>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</si>
  <si>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</si>
  <si>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</si>
  <si>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</si>
  <si>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</si>
  <si>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</si>
  <si>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</si>
  <si>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</si>
  <si>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</si>
  <si>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</si>
  <si>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</si>
  <si>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</si>
  <si>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</si>
  <si>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</si>
  <si>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</si>
  <si>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</si>
  <si>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</si>
  <si>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</si>
  <si>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</si>
  <si>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</si>
  <si>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</si>
  <si>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</si>
  <si>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</si>
  <si>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</si>
  <si>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</si>
  <si>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</si>
  <si>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</si>
  <si>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</si>
  <si>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</si>
  <si>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</si>
  <si>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</si>
  <si>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</si>
  <si>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</si>
  <si>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</si>
  <si>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</si>
  <si>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</si>
  <si>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</si>
  <si>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</si>
  <si>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</si>
  <si>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</si>
  <si>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</si>
  <si>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</si>
  <si>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</si>
  <si>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</si>
  <si>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</si>
  <si>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</si>
  <si>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</si>
  <si>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</si>
  <si>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</si>
  <si>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</si>
  <si>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</si>
  <si>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</si>
  <si>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</si>
  <si>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</si>
  <si>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</si>
  <si>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</si>
  <si>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</si>
  <si>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</si>
  <si>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</si>
  <si>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</si>
  <si>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</si>
  <si>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</si>
  <si>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</si>
  <si>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</si>
  <si>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</si>
  <si>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</si>
  <si>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</si>
  <si>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</si>
  <si>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</si>
  <si>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</si>
  <si>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</si>
  <si>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</si>
  <si>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</si>
  <si>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</si>
  <si>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</si>
  <si>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</si>
  <si>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</si>
  <si>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</si>
  <si>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</si>
  <si>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</si>
  <si>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</si>
  <si>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</si>
  <si>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</si>
  <si>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</si>
  <si>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</si>
  <si>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</si>
  <si>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</si>
  <si>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</si>
  <si>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</si>
  <si>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</si>
  <si>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</si>
  <si>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</si>
  <si>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</si>
  <si>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</si>
  <si>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</si>
  <si>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</si>
  <si>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</si>
  <si>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</si>
  <si>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</si>
  <si>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</si>
  <si>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</si>
  <si>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</si>
  <si>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</si>
  <si>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</si>
  <si>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</si>
  <si>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</si>
  <si>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</si>
  <si>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</si>
  <si>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</si>
  <si>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</si>
  <si>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</si>
  <si>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</si>
  <si>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</si>
  <si>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</si>
  <si>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</si>
  <si>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</si>
  <si>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</si>
  <si>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</si>
  <si>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</si>
  <si>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</si>
  <si>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</si>
  <si>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</si>
  <si>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</si>
  <si>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</si>
  <si>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</si>
  <si>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</si>
  <si>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</si>
  <si>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</si>
  <si>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</si>
  <si>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</si>
  <si>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</si>
  <si>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</si>
  <si>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</si>
  <si>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</si>
  <si>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</si>
  <si>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</si>
  <si>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</si>
  <si>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</si>
  <si>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</si>
  <si>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</si>
  <si>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</si>
  <si>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</si>
  <si>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</si>
  <si>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</si>
  <si>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</si>
  <si>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</si>
  <si>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</si>
  <si>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</si>
  <si>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</si>
  <si>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</si>
  <si>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</si>
  <si>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</si>
  <si>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</si>
  <si>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</si>
  <si>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</si>
  <si>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</si>
  <si>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</si>
  <si>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</si>
  <si>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</si>
  <si>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</si>
  <si>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</si>
  <si>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</si>
  <si>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</si>
  <si>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</si>
  <si>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</si>
  <si>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</si>
  <si>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</si>
  <si>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</si>
  <si>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</si>
  <si>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</si>
  <si>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</si>
  <si>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</si>
  <si>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</si>
  <si>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</si>
  <si>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</si>
  <si>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</si>
  <si>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</si>
  <si>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</si>
  <si>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</si>
  <si>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</si>
  <si>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</si>
  <si>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</si>
  <si>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</si>
  <si>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</si>
  <si>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</si>
  <si>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</si>
  <si>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</si>
  <si>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</si>
  <si>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</si>
  <si>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</si>
  <si>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</si>
  <si>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</si>
  <si>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</si>
  <si>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</si>
  <si>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</si>
  <si>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</si>
  <si>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</si>
  <si>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</si>
  <si>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</si>
  <si>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</si>
  <si>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</si>
  <si>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</si>
  <si>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</si>
  <si>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</si>
  <si>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</si>
  <si>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</si>
  <si>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</si>
  <si>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</si>
  <si>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</si>
  <si>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</si>
  <si>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</si>
  <si>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</si>
  <si>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</si>
  <si>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</si>
  <si>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</si>
  <si>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</si>
  <si>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</si>
  <si>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</si>
  <si>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</si>
  <si>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</si>
  <si>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</si>
  <si>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</si>
  <si>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</si>
  <si>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</si>
  <si>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</si>
  <si>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</si>
  <si>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</si>
  <si>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</si>
  <si>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</si>
  <si>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</si>
  <si>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</si>
  <si>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</si>
  <si>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</si>
  <si>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</si>
  <si>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</si>
  <si>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</si>
  <si>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</si>
  <si>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</si>
  <si>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</si>
  <si>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</si>
  <si>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</si>
  <si>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</si>
  <si>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</si>
  <si>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</si>
  <si>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</si>
  <si>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</si>
  <si>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</si>
  <si>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</si>
  <si>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</si>
  <si>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</si>
  <si>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</si>
  <si>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</si>
  <si>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</si>
  <si>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</si>
  <si>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</si>
  <si>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</si>
  <si>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</si>
  <si>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</si>
  <si>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</si>
  <si>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</si>
  <si>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</si>
  <si>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</si>
  <si>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</si>
  <si>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</si>
  <si>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</si>
  <si>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</si>
  <si>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</si>
  <si>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</si>
  <si>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</si>
  <si>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</si>
  <si>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</si>
  <si>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</si>
  <si>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</si>
  <si>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</si>
  <si>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</si>
  <si>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</si>
  <si>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</si>
  <si>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</si>
  <si>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</si>
  <si>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</si>
  <si>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</si>
  <si>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</si>
  <si>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</si>
  <si>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</si>
  <si>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</si>
  <si>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</si>
  <si>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</si>
  <si>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</si>
  <si>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</si>
  <si>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</si>
  <si>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</si>
  <si>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</si>
  <si>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</si>
  <si>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</si>
  <si>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</si>
  <si>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</si>
  <si>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</si>
  <si>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</si>
  <si>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</si>
  <si>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</si>
  <si>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</si>
  <si>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</si>
  <si>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</si>
  <si>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</si>
  <si>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</si>
  <si>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</si>
  <si>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</si>
  <si>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</si>
  <si>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</si>
  <si>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</si>
  <si>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</si>
  <si>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</si>
  <si>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</si>
  <si>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</si>
  <si>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</si>
  <si>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</si>
  <si>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</si>
  <si>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</si>
  <si>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</si>
  <si>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</si>
  <si>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</si>
  <si>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</si>
  <si>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</si>
  <si>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</si>
  <si>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</si>
  <si>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</si>
  <si>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</si>
  <si>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</si>
  <si>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</si>
  <si>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</si>
  <si>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</si>
  <si>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</si>
  <si>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</si>
  <si>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</si>
  <si>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</si>
  <si>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</si>
  <si>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</si>
  <si>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</si>
  <si>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</si>
  <si>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</si>
  <si>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</si>
  <si>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</si>
  <si>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</si>
  <si>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</si>
  <si>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</si>
  <si>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</si>
  <si>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</si>
  <si>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</si>
  <si>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</si>
  <si>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</si>
  <si>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</si>
  <si>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</si>
  <si>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</si>
  <si>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</si>
  <si>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</si>
  <si>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</si>
  <si>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</si>
  <si>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</si>
  <si>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</si>
  <si>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</si>
  <si>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</si>
  <si>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</si>
  <si>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</si>
  <si>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</si>
  <si>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</si>
  <si>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</si>
  <si>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</si>
  <si>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</si>
  <si>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</si>
  <si>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</si>
  <si>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</si>
  <si>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</si>
  <si>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</si>
  <si>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</si>
  <si>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</si>
  <si>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</si>
  <si>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</si>
  <si>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</si>
  <si>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</si>
  <si>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</si>
  <si>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</si>
  <si>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</si>
  <si>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</si>
  <si>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</si>
  <si>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</si>
  <si>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</si>
  <si>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</si>
  <si>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</si>
  <si>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</si>
  <si>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</si>
  <si>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</si>
  <si>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</si>
  <si>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</si>
  <si>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</si>
  <si>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</si>
  <si>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</si>
  <si>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</si>
  <si>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</si>
  <si>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</si>
  <si>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</si>
  <si>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</si>
  <si>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</si>
  <si>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</si>
  <si>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</si>
  <si>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</si>
  <si>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</si>
  <si>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</si>
  <si>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</si>
  <si>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</si>
  <si>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</si>
  <si>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</si>
  <si>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</si>
  <si>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</si>
  <si>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</si>
  <si>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</si>
  <si>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</si>
  <si>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</si>
  <si>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</si>
  <si>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</si>
  <si>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</si>
  <si>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</si>
  <si>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</si>
  <si>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</si>
  <si>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</si>
  <si>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</si>
  <si>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</si>
  <si>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</si>
  <si>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</si>
  <si>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</si>
  <si>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</si>
  <si>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</si>
  <si>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</si>
  <si>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</si>
  <si>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</si>
  <si>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</si>
  <si>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</si>
  <si>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</si>
  <si>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</si>
  <si>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</si>
  <si>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</si>
  <si>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</si>
  <si>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</si>
  <si>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</si>
  <si>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</si>
  <si>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</si>
  <si>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</si>
  <si>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</si>
  <si>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</si>
  <si>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</si>
  <si>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</si>
  <si>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</si>
  <si>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</si>
  <si>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</si>
  <si>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</si>
  <si>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</si>
  <si>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</si>
  <si>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</si>
  <si>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</si>
  <si>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</si>
  <si>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</si>
  <si>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</si>
  <si>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</si>
  <si>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</si>
  <si>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</si>
  <si>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</si>
  <si>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</si>
  <si>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</si>
  <si>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</si>
  <si>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</si>
  <si>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</si>
  <si>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</si>
  <si>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</si>
  <si>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</si>
  <si>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</si>
  <si>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</si>
  <si>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</si>
  <si>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</si>
  <si>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</si>
  <si>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</si>
  <si>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</si>
  <si>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</si>
  <si>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</si>
  <si>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</si>
  <si>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</si>
  <si>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</si>
  <si>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</si>
  <si>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</si>
  <si>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</si>
  <si>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</si>
  <si>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</si>
  <si>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</si>
  <si>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</si>
  <si>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</si>
  <si>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</si>
  <si>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</si>
  <si>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</si>
  <si>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</si>
  <si>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</si>
  <si>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</si>
  <si>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</si>
  <si>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</si>
  <si>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</si>
  <si>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</si>
  <si>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</si>
  <si>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</si>
  <si>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</si>
  <si>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</si>
  <si>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</si>
  <si>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</si>
  <si>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</si>
  <si>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</si>
  <si>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</si>
  <si>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</si>
  <si>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</si>
  <si>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</si>
  <si>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</si>
  <si>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</si>
  <si>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</si>
  <si>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</si>
  <si>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</si>
  <si>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</si>
  <si>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</si>
  <si>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</si>
  <si>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</si>
  <si>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</si>
  <si>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</si>
  <si>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</si>
  <si>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</si>
  <si>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</si>
  <si>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</si>
  <si>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</si>
  <si>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</si>
  <si>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</si>
  <si>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</si>
  <si>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</si>
  <si>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</si>
  <si>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</si>
  <si>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</si>
  <si>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</si>
  <si>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</si>
  <si>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</si>
  <si>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</si>
  <si>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</si>
  <si>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</si>
  <si>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</si>
  <si>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</si>
  <si>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</si>
  <si>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</si>
  <si>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</si>
  <si>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</si>
  <si>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</si>
  <si>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</si>
  <si>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</si>
  <si>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</si>
  <si>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</si>
  <si>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</si>
  <si>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</si>
  <si>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</si>
  <si>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</si>
  <si>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</si>
  <si>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</si>
  <si>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</si>
  <si>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</si>
  <si>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</si>
  <si>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</si>
  <si>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</si>
  <si>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</si>
  <si>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</si>
  <si>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</si>
  <si>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</si>
  <si>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</si>
  <si>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</si>
  <si>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</si>
  <si>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</si>
  <si>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</si>
  <si>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</si>
  <si>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</si>
  <si>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</si>
  <si>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</si>
  <si>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</si>
  <si>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</si>
  <si>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</si>
  <si>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</si>
  <si>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</si>
  <si>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</si>
  <si>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</si>
  <si>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</si>
  <si>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</si>
  <si>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</si>
  <si>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</si>
  <si>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</si>
  <si>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</si>
  <si>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</si>
  <si>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</si>
  <si>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</si>
  <si>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</si>
  <si>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</si>
  <si>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</si>
  <si>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</si>
  <si>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</si>
  <si>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</si>
  <si>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</si>
  <si>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</si>
  <si>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</si>
  <si>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</si>
  <si>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</si>
  <si>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</si>
  <si>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</si>
  <si>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</si>
  <si>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</si>
  <si>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</si>
  <si>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</si>
  <si>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</si>
  <si>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</si>
  <si>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</si>
  <si>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</si>
  <si>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</si>
  <si>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</si>
  <si>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</si>
  <si>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</si>
  <si>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</si>
  <si>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</si>
  <si>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</si>
  <si>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</si>
  <si>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</si>
  <si>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</si>
  <si>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</si>
  <si>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</si>
  <si>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</si>
  <si>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</si>
  <si>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</si>
  <si>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</si>
  <si>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</si>
  <si>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</si>
  <si>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</si>
  <si>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</si>
  <si>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</si>
  <si>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</si>
  <si>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</si>
  <si>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</si>
  <si>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</si>
  <si>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</si>
  <si>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</si>
  <si>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</si>
  <si>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</si>
  <si>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</si>
  <si>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</si>
  <si>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</si>
  <si>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</si>
  <si>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</si>
  <si>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</si>
  <si>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</si>
  <si>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</si>
  <si>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</si>
  <si>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</si>
  <si>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</si>
  <si>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</si>
  <si>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</si>
  <si>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</si>
  <si>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</si>
  <si>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</si>
  <si>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</si>
  <si>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</si>
  <si>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</si>
  <si>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</si>
  <si>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</si>
  <si>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</si>
  <si>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</si>
  <si>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</si>
  <si>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</si>
  <si>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</si>
  <si>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</si>
  <si>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</si>
  <si>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</si>
  <si>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</si>
  <si>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</si>
  <si>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</si>
  <si>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</si>
  <si>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</si>
  <si>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</si>
  <si>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</si>
  <si>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</si>
  <si>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</si>
  <si>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</si>
  <si>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</si>
  <si>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</si>
  <si>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</si>
  <si>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</si>
  <si>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</si>
  <si>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</si>
  <si>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</si>
  <si>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</si>
  <si>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</si>
  <si>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</si>
  <si>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</si>
  <si>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</si>
  <si>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</si>
  <si>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</si>
  <si>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</si>
  <si>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</si>
  <si>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</si>
  <si>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</si>
  <si>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</si>
  <si>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</si>
  <si>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</si>
  <si>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</si>
  <si>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</si>
  <si>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</si>
  <si>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</si>
  <si>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</si>
  <si>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</si>
  <si>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</si>
  <si>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</si>
  <si>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</si>
  <si>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</si>
  <si>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</si>
  <si>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</si>
  <si>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</si>
  <si>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</si>
  <si>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</si>
  <si>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</si>
  <si>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</si>
  <si>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</si>
  <si>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</si>
  <si>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</si>
  <si>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</si>
  <si>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</si>
  <si>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</si>
  <si>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</si>
  <si>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</si>
  <si>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</si>
  <si>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</si>
  <si>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</si>
  <si>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</si>
  <si>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</si>
  <si>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</si>
  <si>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</si>
  <si>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</si>
  <si>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</si>
  <si>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</si>
  <si>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</si>
  <si>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</si>
  <si>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</si>
  <si>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</si>
  <si>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</si>
  <si>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</si>
  <si>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</si>
  <si>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</si>
  <si>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</si>
  <si>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</si>
  <si>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</si>
  <si>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</si>
  <si>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</si>
  <si>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</si>
  <si>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</si>
  <si>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</si>
  <si>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</si>
  <si>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</si>
  <si>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</si>
  <si>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</si>
  <si>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</si>
  <si>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</si>
  <si>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</si>
  <si>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</si>
  <si>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</si>
  <si>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</si>
  <si>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</si>
  <si>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</si>
  <si>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</si>
  <si>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</si>
  <si>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</si>
  <si>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</si>
  <si>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</si>
  <si>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</si>
  <si>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</si>
  <si>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</si>
  <si>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</si>
  <si>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</si>
  <si>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</si>
  <si>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</si>
  <si>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</si>
  <si>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</si>
  <si>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</si>
  <si>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</si>
  <si>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</si>
  <si>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</si>
  <si>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</si>
  <si>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</si>
  <si>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</si>
  <si>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</si>
  <si>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</si>
  <si>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</si>
  <si>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</si>
  <si>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</si>
  <si>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</si>
  <si>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</si>
  <si>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</si>
  <si>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</si>
  <si>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</si>
  <si>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</si>
  <si>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</si>
  <si>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</si>
  <si>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</si>
  <si>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</si>
  <si>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</si>
  <si>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</si>
  <si>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</si>
  <si>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</si>
  <si>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</si>
  <si>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</si>
  <si>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</si>
  <si>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</si>
  <si>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</si>
  <si>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</si>
  <si>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</si>
  <si>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</si>
  <si>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</si>
  <si>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</si>
  <si>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</si>
  <si>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</si>
  <si>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</si>
  <si>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</si>
  <si>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</si>
  <si>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</si>
  <si>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</si>
  <si>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</si>
  <si>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</si>
  <si>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</si>
  <si>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</si>
  <si>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</si>
  <si>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</si>
  <si>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</si>
  <si>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</si>
  <si>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</si>
  <si>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</si>
  <si>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</si>
  <si>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</si>
  <si>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</si>
  <si>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</si>
  <si>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</si>
  <si>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</si>
  <si>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</si>
  <si>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</si>
  <si>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</si>
  <si>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</si>
  <si>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</si>
  <si>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</si>
  <si>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</si>
  <si>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</si>
  <si>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</si>
  <si>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</si>
  <si>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</si>
  <si>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</si>
  <si>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</si>
  <si>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</si>
  <si>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</si>
  <si>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</si>
  <si>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</si>
  <si>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</si>
  <si>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</si>
  <si>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</si>
  <si>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</si>
  <si>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</si>
  <si>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</si>
  <si>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</si>
  <si>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</si>
  <si>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</si>
  <si>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</si>
  <si>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</si>
  <si>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</si>
  <si>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</si>
  <si>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</si>
  <si>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</si>
  <si>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</si>
  <si>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</si>
  <si>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</si>
  <si>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</si>
  <si>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</si>
  <si>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</si>
  <si>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</si>
  <si>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</si>
  <si>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</si>
  <si>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</si>
  <si>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</si>
  <si>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</si>
  <si>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</si>
  <si>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</si>
  <si>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</si>
  <si>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</si>
  <si>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</si>
  <si>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</si>
  <si>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</si>
  <si>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</si>
  <si>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</si>
  <si>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</si>
  <si>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</si>
  <si>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</si>
  <si>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</si>
  <si>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</si>
  <si>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</si>
  <si>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</si>
  <si>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</si>
  <si>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</si>
  <si>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</si>
  <si>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</si>
  <si>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</si>
  <si>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</si>
  <si>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</si>
  <si>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</si>
  <si>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</si>
  <si>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</si>
  <si>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</si>
  <si>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</si>
  <si>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</si>
  <si>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</si>
  <si>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</si>
  <si>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</si>
  <si>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</si>
  <si>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</si>
  <si>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</si>
  <si>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</si>
  <si>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</si>
  <si>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</si>
  <si>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</si>
  <si>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</si>
  <si>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</si>
  <si>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</si>
  <si>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</si>
  <si>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</si>
  <si>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</si>
  <si>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</si>
  <si>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</si>
  <si>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</si>
  <si>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</si>
  <si>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</si>
  <si>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</si>
  <si>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</si>
  <si>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</si>
  <si>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</si>
  <si>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</si>
  <si>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</si>
  <si>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</si>
  <si>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</si>
  <si>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</si>
  <si>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</si>
  <si>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</si>
  <si>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</si>
  <si>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</si>
  <si>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</si>
  <si>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</si>
  <si>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</si>
  <si>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</si>
  <si>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</si>
  <si>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</si>
  <si>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</si>
  <si>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</si>
  <si>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</si>
  <si>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</si>
  <si>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</si>
  <si>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</si>
  <si>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</si>
  <si>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</si>
  <si>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</si>
  <si>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</si>
  <si>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</si>
  <si>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</si>
  <si>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</si>
  <si>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</si>
  <si>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</si>
  <si>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</si>
  <si>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</si>
  <si>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</si>
  <si>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</si>
  <si>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</si>
  <si>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</si>
  <si>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</si>
  <si>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</si>
  <si>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</si>
  <si>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</si>
  <si>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</si>
  <si>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</si>
  <si>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</si>
  <si>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</si>
  <si>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</si>
  <si>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</si>
  <si>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</si>
  <si>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</si>
  <si>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</si>
  <si>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</si>
  <si>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</si>
  <si>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</si>
  <si>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</si>
  <si>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</si>
  <si>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</si>
  <si>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</si>
  <si>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</si>
  <si>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</si>
  <si>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</si>
  <si>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</si>
  <si>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</si>
  <si>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</si>
  <si>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</si>
  <si>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</si>
  <si>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</si>
  <si>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</si>
  <si>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</si>
  <si>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</si>
  <si>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</si>
  <si>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</si>
  <si>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</si>
  <si>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</si>
  <si>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</si>
  <si>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</si>
  <si>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</si>
  <si>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</si>
  <si>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</si>
  <si>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</si>
  <si>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</si>
  <si>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</si>
  <si>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</si>
  <si>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</si>
  <si>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</si>
  <si>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</si>
  <si>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</si>
  <si>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</si>
  <si>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</si>
  <si>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</si>
  <si>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</si>
  <si>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</si>
  <si>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</si>
  <si>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</si>
  <si>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</si>
  <si>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</si>
  <si>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</si>
  <si>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</si>
  <si>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</si>
  <si>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</si>
  <si>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</si>
  <si>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</si>
  <si>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</si>
  <si>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</si>
  <si>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</si>
  <si>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</si>
  <si>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</si>
  <si>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</si>
  <si>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</si>
  <si>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</si>
  <si>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</si>
  <si>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</si>
  <si>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</si>
  <si>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</si>
  <si>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</si>
  <si>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</si>
  <si>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</si>
  <si>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</si>
  <si>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</si>
  <si>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</si>
  <si>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</si>
  <si>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</si>
  <si>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</si>
  <si>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</si>
  <si>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</si>
  <si>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</si>
  <si>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</si>
  <si>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</si>
  <si>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</si>
  <si>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</si>
  <si>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</si>
  <si>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</si>
  <si>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</si>
  <si>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</si>
  <si>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</si>
  <si>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</si>
  <si>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</si>
  <si>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</si>
  <si>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</si>
  <si>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</si>
  <si>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</si>
  <si>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</si>
  <si>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</si>
  <si>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</si>
  <si>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</si>
  <si>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</si>
  <si>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</si>
  <si>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</si>
  <si>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</si>
  <si>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</si>
  <si>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</si>
  <si>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</si>
  <si>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</si>
  <si>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</si>
  <si>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</si>
  <si>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</si>
  <si>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</si>
  <si>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</si>
  <si>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</si>
  <si>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</si>
  <si>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</si>
  <si>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</si>
  <si>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</si>
  <si>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</si>
  <si>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</si>
  <si>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</si>
  <si>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</si>
  <si>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</si>
  <si>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</si>
  <si>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</si>
  <si>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</si>
  <si>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</si>
  <si>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</si>
  <si>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</si>
  <si>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</si>
  <si>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</si>
  <si>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</si>
  <si>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</si>
  <si>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</si>
  <si>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</si>
  <si>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</si>
  <si>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</si>
  <si>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</si>
  <si>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</si>
  <si>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</si>
  <si>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</si>
  <si>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</si>
  <si>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</si>
  <si>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</si>
  <si>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</si>
  <si>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</si>
  <si>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</si>
  <si>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</si>
  <si>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</si>
  <si>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</si>
  <si>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</si>
  <si>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</si>
  <si>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</si>
  <si>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</si>
  <si>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</si>
  <si>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</si>
  <si>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</si>
  <si>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</si>
  <si>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</si>
  <si>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</si>
  <si>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</si>
  <si>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</si>
  <si>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</si>
  <si>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</si>
  <si>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</si>
  <si>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</si>
  <si>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</si>
  <si>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</si>
  <si>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</si>
  <si>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</si>
  <si>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</si>
  <si>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</si>
  <si>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</si>
  <si>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</si>
  <si>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</si>
  <si>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</si>
  <si>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</si>
  <si>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</si>
  <si>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</si>
  <si>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</si>
  <si>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</si>
  <si>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</si>
  <si>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</si>
  <si>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</si>
  <si>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</si>
  <si>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</si>
  <si>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</si>
  <si>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</si>
  <si>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</si>
  <si>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</si>
  <si>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</si>
  <si>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</si>
  <si>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</si>
  <si>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</si>
  <si>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</si>
  <si>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</si>
  <si>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</si>
  <si>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</si>
  <si>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</si>
  <si>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</si>
  <si>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</si>
  <si>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</si>
  <si>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</si>
  <si>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</si>
  <si>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</si>
  <si>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</si>
  <si>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</si>
  <si>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</si>
  <si>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</si>
  <si>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</si>
  <si>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</si>
  <si>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</si>
  <si>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</si>
  <si>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</si>
  <si>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</si>
  <si>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</si>
  <si>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</si>
  <si>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</si>
  <si>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</si>
  <si>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</si>
  <si>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</si>
  <si>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</si>
  <si>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</si>
  <si>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</si>
  <si>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</si>
  <si>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</si>
  <si>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</si>
  <si>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</si>
  <si>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</si>
  <si>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</si>
  <si>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</si>
  <si>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</si>
  <si>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</si>
  <si>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</si>
  <si>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</si>
  <si>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</si>
  <si>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</si>
  <si>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</si>
  <si>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</si>
  <si>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</si>
  <si>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</si>
  <si>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</si>
  <si>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</si>
  <si>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</si>
  <si>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</si>
  <si>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</si>
  <si>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</si>
  <si>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</si>
  <si>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</si>
  <si>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</si>
  <si>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</si>
  <si>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</si>
  <si>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</si>
  <si>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</si>
  <si>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</si>
  <si>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</si>
  <si>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</si>
  <si>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</si>
  <si>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</si>
  <si>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</si>
  <si>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</si>
  <si>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</si>
  <si>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</si>
  <si>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</si>
  <si>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</si>
  <si>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</si>
  <si>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</si>
  <si>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</si>
  <si>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</si>
  <si>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</si>
  <si>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</si>
  <si>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</si>
  <si>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</si>
  <si>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</si>
  <si>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</si>
  <si>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</si>
  <si>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</si>
  <si>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</si>
  <si>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</si>
  <si>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</si>
  <si>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</si>
  <si>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</si>
  <si>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</si>
  <si>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</si>
  <si>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</si>
  <si>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</si>
  <si>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</si>
  <si>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</si>
  <si>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</si>
  <si>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</si>
  <si>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</si>
  <si>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</si>
  <si>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</si>
  <si>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</si>
  <si>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</si>
  <si>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</si>
  <si>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</si>
  <si>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</si>
  <si>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</si>
  <si>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</si>
  <si>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</si>
  <si>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</si>
  <si>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</si>
  <si>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</si>
  <si>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</si>
  <si>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</si>
  <si>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</si>
  <si>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</si>
  <si>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</si>
  <si>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</si>
  <si>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</si>
  <si>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</si>
  <si>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</si>
  <si>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</si>
  <si>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</si>
  <si>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</si>
  <si>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</si>
  <si>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</si>
  <si>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</si>
  <si>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</si>
  <si>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</si>
  <si>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</si>
  <si>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</si>
  <si>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</si>
  <si>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</si>
  <si>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</si>
  <si>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</si>
  <si>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</si>
  <si>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</si>
  <si>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</si>
  <si>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</si>
  <si>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</si>
  <si>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</si>
  <si>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</si>
  <si>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</si>
  <si>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</si>
  <si>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</si>
  <si>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</si>
  <si>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</si>
  <si>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</si>
  <si>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</si>
  <si>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</si>
  <si>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</si>
  <si>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</si>
  <si>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</si>
  <si>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</si>
  <si>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</si>
  <si>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</si>
  <si>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</si>
  <si>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</si>
  <si>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</si>
  <si>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</si>
  <si>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</si>
  <si>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</si>
  <si>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</si>
  <si>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</si>
  <si>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</si>
  <si>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</si>
  <si>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</si>
  <si>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</si>
  <si>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</si>
  <si>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</si>
  <si>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</si>
  <si>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</si>
  <si>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</si>
  <si>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</si>
  <si>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</si>
  <si>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</si>
  <si>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</si>
  <si>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</si>
  <si>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</si>
  <si>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</si>
  <si>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</si>
  <si>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</si>
  <si>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</si>
  <si>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</si>
  <si>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</si>
  <si>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</si>
  <si>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</si>
  <si>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</si>
  <si>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</si>
  <si>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</si>
  <si>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</si>
  <si>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</si>
  <si>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</si>
  <si>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</si>
  <si>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</si>
  <si>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</si>
  <si>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</si>
  <si>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</si>
  <si>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</si>
  <si>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</si>
  <si>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</si>
  <si>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</si>
  <si>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</si>
  <si>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</si>
  <si>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</si>
  <si>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</si>
  <si>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</si>
  <si>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</si>
  <si>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</si>
  <si>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</si>
  <si>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</si>
  <si>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</si>
  <si>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</si>
  <si>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</si>
  <si>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</si>
  <si>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</si>
  <si>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</si>
  <si>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</si>
  <si>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</si>
  <si>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</si>
  <si>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</si>
  <si>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</si>
  <si>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</si>
  <si>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</si>
  <si>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</si>
  <si>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</si>
  <si>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</si>
  <si>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</si>
  <si>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</si>
  <si>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</si>
  <si>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</si>
  <si>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</si>
  <si>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</si>
  <si>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</si>
  <si>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</si>
  <si>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</si>
  <si>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</si>
  <si>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</si>
  <si>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</si>
  <si>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</si>
  <si>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</si>
  <si>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</si>
  <si>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</si>
  <si>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</si>
  <si>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</si>
  <si>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</si>
  <si>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</si>
  <si>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</si>
  <si>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</si>
  <si>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</si>
  <si>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</si>
  <si>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</si>
  <si>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</si>
  <si>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</si>
  <si>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</si>
  <si>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</si>
  <si>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</si>
  <si>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</si>
  <si>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</si>
  <si>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</si>
  <si>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</si>
  <si>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</si>
  <si>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</si>
  <si>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</si>
  <si>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</si>
  <si>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</si>
  <si>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</si>
  <si>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</si>
  <si>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</si>
  <si>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</si>
  <si>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</si>
  <si>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</si>
  <si>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</si>
  <si>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</si>
  <si>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</si>
  <si>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</si>
  <si>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</si>
  <si>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</si>
  <si>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</si>
  <si>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</si>
  <si>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</si>
  <si>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</si>
  <si>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</si>
  <si>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</si>
  <si>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</si>
  <si>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</si>
  <si>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</si>
  <si>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</si>
  <si>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</si>
  <si>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</si>
  <si>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</si>
  <si>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</si>
  <si>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</si>
  <si>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</si>
  <si>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</si>
  <si>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</si>
  <si>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</si>
  <si>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</si>
  <si>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</si>
  <si>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</si>
  <si>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</si>
  <si>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</si>
  <si>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</si>
  <si>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</si>
  <si>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</si>
  <si>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</si>
  <si>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</si>
  <si>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</si>
  <si>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</si>
  <si>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</si>
  <si>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</si>
  <si>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</si>
  <si>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</si>
  <si>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</si>
  <si>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</si>
  <si>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</si>
  <si>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</si>
  <si>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</si>
  <si>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</si>
  <si>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</si>
  <si>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</si>
  <si>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</si>
  <si>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</si>
  <si>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</si>
  <si>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</si>
  <si>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</si>
  <si>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</si>
  <si>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</si>
  <si>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</si>
  <si>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</si>
  <si>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</si>
  <si>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</si>
  <si>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</si>
  <si>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</si>
  <si>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</si>
  <si>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</si>
  <si>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</si>
  <si>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</si>
  <si>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</si>
  <si>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</si>
  <si>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</si>
  <si>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</si>
  <si>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</si>
  <si>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</si>
  <si>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</si>
  <si>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</si>
  <si>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</si>
  <si>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</si>
  <si>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</si>
  <si>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</si>
  <si>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</si>
  <si>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</si>
  <si>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</si>
  <si>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</si>
  <si>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</si>
  <si>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</si>
  <si>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</si>
  <si>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</si>
  <si>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</si>
  <si>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</si>
  <si>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</si>
  <si>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</si>
  <si>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</si>
  <si>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</si>
  <si>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</si>
  <si>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</si>
  <si>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</si>
  <si>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</si>
  <si>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</si>
  <si>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</si>
  <si>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</si>
  <si>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</si>
  <si>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</si>
  <si>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</si>
  <si>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</si>
  <si>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</si>
  <si>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</si>
  <si>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</si>
  <si>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</si>
  <si>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</si>
  <si>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</si>
  <si>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</si>
  <si>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</si>
  <si>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</si>
  <si>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</si>
  <si>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</si>
  <si>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</si>
  <si>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</si>
  <si>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</si>
  <si>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</si>
  <si>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</si>
  <si>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</si>
  <si>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</si>
  <si>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</si>
  <si>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</si>
  <si>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</si>
  <si>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</si>
  <si>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</si>
  <si>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</si>
  <si>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</si>
  <si>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</si>
  <si>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</si>
  <si>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</si>
  <si>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</si>
  <si>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</si>
  <si>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</si>
  <si>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</si>
  <si>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</si>
  <si>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</si>
  <si>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</si>
  <si>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</si>
  <si>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</si>
  <si>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</si>
  <si>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</si>
  <si>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</si>
  <si>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</si>
  <si>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</si>
  <si>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</si>
  <si>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</si>
  <si>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</si>
  <si>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</si>
  <si>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</si>
  <si>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</si>
  <si>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</si>
  <si>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</si>
  <si>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</si>
  <si>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</si>
  <si>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</si>
  <si>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</si>
  <si>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</si>
  <si>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</si>
  <si>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</si>
  <si>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</si>
  <si>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</si>
  <si>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</si>
  <si>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</si>
  <si>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</si>
  <si>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</si>
  <si>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</si>
  <si>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</si>
  <si>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</si>
  <si>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</si>
  <si>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</si>
  <si>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</si>
  <si>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</si>
  <si>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</si>
  <si>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</si>
  <si>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</si>
  <si>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</si>
  <si>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</si>
  <si>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</si>
  <si>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</si>
  <si>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</si>
  <si>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</si>
  <si>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</si>
  <si>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</si>
  <si>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</si>
  <si>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</si>
  <si>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</si>
  <si>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</si>
  <si>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</si>
  <si>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</si>
  <si>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</si>
  <si>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</si>
  <si>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</si>
  <si>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</si>
  <si>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</si>
  <si>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</si>
  <si>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</si>
  <si>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</si>
  <si>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</si>
  <si>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</si>
  <si>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</si>
  <si>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</si>
  <si>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</si>
  <si>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</si>
  <si>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</si>
  <si>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</si>
  <si>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</si>
  <si>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</si>
  <si>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</si>
  <si>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</si>
  <si>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</si>
  <si>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</si>
  <si>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</si>
  <si>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</si>
  <si>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</si>
  <si>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</si>
  <si>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</si>
  <si>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</si>
  <si>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</si>
  <si>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</si>
  <si>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</si>
  <si>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</si>
  <si>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</si>
  <si>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</si>
  <si>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</si>
  <si>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</si>
  <si>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</si>
  <si>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</si>
  <si>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</si>
  <si>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</si>
  <si>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</si>
  <si>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</si>
  <si>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</si>
  <si>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</si>
  <si>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</si>
  <si>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</si>
  <si>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</si>
  <si>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</si>
  <si>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</si>
  <si>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</si>
  <si>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</si>
  <si>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</si>
  <si>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</si>
  <si>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</si>
  <si>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</si>
  <si>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</si>
  <si>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</si>
  <si>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</si>
  <si>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</si>
  <si>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</si>
  <si>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</si>
  <si>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</si>
  <si>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</si>
  <si>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</si>
  <si>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</si>
  <si>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</si>
  <si>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</si>
  <si>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</si>
  <si>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</si>
  <si>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</si>
  <si>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</si>
  <si>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</si>
  <si>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</si>
  <si>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</si>
  <si>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</si>
  <si>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</si>
  <si>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</si>
  <si>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</si>
  <si>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</si>
  <si>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</si>
  <si>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</si>
  <si>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</si>
  <si>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</si>
  <si>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</si>
  <si>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</si>
  <si>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</si>
  <si>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</si>
  <si>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</si>
  <si>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</si>
  <si>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</si>
  <si>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</si>
  <si>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</si>
  <si>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</si>
  <si>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</si>
  <si>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</si>
  <si>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</si>
  <si>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</si>
  <si>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</si>
  <si>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</si>
  <si>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</si>
  <si>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</si>
  <si>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</si>
  <si>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</si>
  <si>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</si>
  <si>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</si>
  <si>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</si>
  <si>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</si>
  <si>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</si>
  <si>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</si>
  <si>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</si>
  <si>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</si>
  <si>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</si>
  <si>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</si>
  <si>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</si>
  <si>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</si>
  <si>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</si>
  <si>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</si>
  <si>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</si>
  <si>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</si>
  <si>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</si>
  <si>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</si>
  <si>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</si>
  <si>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</si>
  <si>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</si>
  <si>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</si>
  <si>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</si>
  <si>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</si>
  <si>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</si>
  <si>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</si>
  <si>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</si>
  <si>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</si>
  <si>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</si>
  <si>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</si>
  <si>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</si>
  <si>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</si>
  <si>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</si>
  <si>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</si>
  <si>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</si>
  <si>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</si>
  <si>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</si>
  <si>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</si>
  <si>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</si>
  <si>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</si>
  <si>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</si>
  <si>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</si>
  <si>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</si>
  <si>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</si>
  <si>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</si>
  <si>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</si>
  <si>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</si>
  <si>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</si>
  <si>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</si>
  <si>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</si>
  <si>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</si>
  <si>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</si>
  <si>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</si>
  <si>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</si>
  <si>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</si>
  <si>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</si>
  <si>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</si>
  <si>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</si>
  <si>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</si>
  <si>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</si>
  <si>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</si>
  <si>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</si>
  <si>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</si>
  <si>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</si>
  <si>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</si>
  <si>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</si>
  <si>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</si>
  <si>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</si>
  <si>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</si>
  <si>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</si>
  <si>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</si>
  <si>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</si>
  <si>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</si>
  <si>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</si>
  <si>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</si>
  <si>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</si>
  <si>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</si>
  <si>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</si>
  <si>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</si>
  <si>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</si>
  <si>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</si>
  <si>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</si>
  <si>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</si>
  <si>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</si>
  <si>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</si>
  <si>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</si>
  <si>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</si>
  <si>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</si>
  <si>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</si>
  <si>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</si>
  <si>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</si>
  <si>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</si>
  <si>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</si>
  <si>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</si>
  <si>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</si>
  <si>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</si>
  <si>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</si>
  <si>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</si>
  <si>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</si>
  <si>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</si>
  <si>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</si>
  <si>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</si>
  <si>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</si>
  <si>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</si>
  <si>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</si>
  <si>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</si>
  <si>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</si>
  <si>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</si>
  <si>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</si>
  <si>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</si>
  <si>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</si>
  <si>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</si>
  <si>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</si>
  <si>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</si>
  <si>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</si>
  <si>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</si>
  <si>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</si>
  <si>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</si>
  <si>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</si>
  <si>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</si>
  <si>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</si>
  <si>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</si>
  <si>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</si>
  <si>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</si>
  <si>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</si>
  <si>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</si>
  <si>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</si>
  <si>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</si>
  <si>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</si>
  <si>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</si>
  <si>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</si>
  <si>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</si>
  <si>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</si>
  <si>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</si>
  <si>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</si>
  <si>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</si>
  <si>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</si>
  <si>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</si>
  <si>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</si>
  <si>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</si>
  <si>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</si>
  <si>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</si>
  <si>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</si>
  <si>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</si>
  <si>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</si>
  <si>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</si>
  <si>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</si>
  <si>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</si>
  <si>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</si>
  <si>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</si>
  <si>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</si>
  <si>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</si>
  <si>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</si>
  <si>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</si>
  <si>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</si>
  <si>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</si>
  <si>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</si>
  <si>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</si>
  <si>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</si>
  <si>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</si>
  <si>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</si>
  <si>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</si>
  <si>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</si>
  <si>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</si>
  <si>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</si>
  <si>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</si>
  <si>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</si>
  <si>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</si>
  <si>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</si>
  <si>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</si>
  <si>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</si>
  <si>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</si>
  <si>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</si>
  <si>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</si>
  <si>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</si>
  <si>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</si>
  <si>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</si>
  <si>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</si>
  <si>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</si>
  <si>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</si>
  <si>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</si>
  <si>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</si>
  <si>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</si>
  <si>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</si>
  <si>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</si>
  <si>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</si>
  <si>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</si>
  <si>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</si>
  <si>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</si>
  <si>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</si>
  <si>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</si>
  <si>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</si>
  <si>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</si>
  <si>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</si>
  <si>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</si>
  <si>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</si>
  <si>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</si>
  <si>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</si>
  <si>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</si>
  <si>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</si>
  <si>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</si>
  <si>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</si>
  <si>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</si>
  <si>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</si>
  <si>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</si>
  <si>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</si>
  <si>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</si>
  <si>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</si>
  <si>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</si>
  <si>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</si>
  <si>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</si>
  <si>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</si>
  <si>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</si>
  <si>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</si>
  <si>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</si>
  <si>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</si>
  <si>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</si>
  <si>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</si>
  <si>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</si>
  <si>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</si>
  <si>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</si>
  <si>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</si>
  <si>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</si>
  <si>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</si>
  <si>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</si>
  <si>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</si>
  <si>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</si>
  <si>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</si>
  <si>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</si>
  <si>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</si>
  <si>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</si>
  <si>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</si>
  <si>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</si>
  <si>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</si>
  <si>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</si>
  <si>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</si>
  <si>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</si>
  <si>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</si>
  <si>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</si>
  <si>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</si>
  <si>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</si>
  <si>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</si>
  <si>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</si>
  <si>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</si>
  <si>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</si>
  <si>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</si>
  <si>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</si>
  <si>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</si>
  <si>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</si>
  <si>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</si>
  <si>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</si>
  <si>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</si>
  <si>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</si>
  <si>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</si>
  <si>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</si>
  <si>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</si>
  <si>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</si>
  <si>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</si>
  <si>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</si>
  <si>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</si>
  <si>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</si>
  <si>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</si>
  <si>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</si>
  <si>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</si>
  <si>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</si>
  <si>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</si>
  <si>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</si>
  <si>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</si>
  <si>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</si>
  <si>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</si>
  <si>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</si>
  <si>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</si>
  <si>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</si>
  <si>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</si>
  <si>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</si>
  <si>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</si>
  <si>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</si>
  <si>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</si>
  <si>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</si>
  <si>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</si>
  <si>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</si>
  <si>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</si>
  <si>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</si>
  <si>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</si>
  <si>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</si>
  <si>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</si>
  <si>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</si>
  <si>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</si>
  <si>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</si>
  <si>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</si>
  <si>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</si>
  <si>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</si>
  <si>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</si>
  <si>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</si>
  <si>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</si>
  <si>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</si>
  <si>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</si>
  <si>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</si>
  <si>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</si>
  <si>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</si>
  <si>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</si>
  <si>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</si>
  <si>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</si>
  <si>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</si>
  <si>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</si>
  <si>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</si>
  <si>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</si>
  <si>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</si>
  <si>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</si>
  <si>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</si>
  <si>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</si>
  <si>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</si>
  <si>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</si>
  <si>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</si>
  <si>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</si>
  <si>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</si>
  <si>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</si>
  <si>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</si>
  <si>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</si>
  <si>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</si>
  <si>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</si>
  <si>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</si>
  <si>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</si>
  <si>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</si>
  <si>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</si>
  <si>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</si>
  <si>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</si>
  <si>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</si>
  <si>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</si>
  <si>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</si>
  <si>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</si>
  <si>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</si>
  <si>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</si>
  <si>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</si>
  <si>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</si>
  <si>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</si>
  <si>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</si>
  <si>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</si>
  <si>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</si>
  <si>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</si>
  <si>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</si>
  <si>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</si>
  <si>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</si>
  <si>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</si>
  <si>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</si>
  <si>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</si>
  <si>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</si>
  <si>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</si>
  <si>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</si>
  <si>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</si>
  <si>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</si>
  <si>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</si>
  <si>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</si>
  <si>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</si>
  <si>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</si>
  <si>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</si>
  <si>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</si>
  <si>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</si>
  <si>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</si>
  <si>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</si>
  <si>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</si>
  <si>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</si>
  <si>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</si>
  <si>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</si>
  <si>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</si>
  <si>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</si>
  <si>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</si>
  <si>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</si>
  <si>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</si>
  <si>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</si>
  <si>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</si>
  <si>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</si>
  <si>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</si>
  <si>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</si>
  <si>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</si>
  <si>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</si>
  <si>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</si>
  <si>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</si>
  <si>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</si>
  <si>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</si>
  <si>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</si>
  <si>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</si>
  <si>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</si>
  <si>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</si>
  <si>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</si>
  <si>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</si>
  <si>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</si>
  <si>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</si>
  <si>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</si>
  <si>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</si>
  <si>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</si>
  <si>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</si>
  <si>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</si>
  <si>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</si>
  <si>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</si>
  <si>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</si>
  <si>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</si>
  <si>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</si>
  <si>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</si>
  <si>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</si>
  <si>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</si>
  <si>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</si>
  <si>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</si>
  <si>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</si>
  <si>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</si>
  <si>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</si>
  <si>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</si>
  <si>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</si>
  <si>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</si>
  <si>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</si>
  <si>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</si>
  <si>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</si>
  <si>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</si>
  <si>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</si>
  <si>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</si>
  <si>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</si>
  <si>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</si>
  <si>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</si>
  <si>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</si>
  <si>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</si>
  <si>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</si>
  <si>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</si>
  <si>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</si>
  <si>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</si>
  <si>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</si>
  <si>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</si>
  <si>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</si>
  <si>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</si>
  <si>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</si>
  <si>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</si>
  <si>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</si>
  <si>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</si>
  <si>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</si>
  <si>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</si>
  <si>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</si>
  <si>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</si>
  <si>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</si>
  <si>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</si>
  <si>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</si>
  <si>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</si>
  <si>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</si>
  <si>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</si>
  <si>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</si>
  <si>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</si>
  <si>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</si>
  <si>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</si>
  <si>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</si>
  <si>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</si>
  <si>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</si>
  <si>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</si>
  <si>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</si>
  <si>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</si>
  <si>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</si>
  <si>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</si>
  <si>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</si>
  <si>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</si>
  <si>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</si>
  <si>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</si>
  <si>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</si>
  <si>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</si>
  <si>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</si>
  <si>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</si>
  <si>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</si>
  <si>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</si>
  <si>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</si>
  <si>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</si>
  <si>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</si>
  <si>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</si>
  <si>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</si>
  <si>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</si>
  <si>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</si>
  <si>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</si>
  <si>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</si>
  <si>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</si>
  <si>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</si>
  <si>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</si>
  <si>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</si>
  <si>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</si>
  <si>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</si>
  <si>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</si>
  <si>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</si>
  <si>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</si>
  <si>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</si>
  <si>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</si>
  <si>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</si>
  <si>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</si>
  <si>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</si>
  <si>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</si>
  <si>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</si>
  <si>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</si>
  <si>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</si>
  <si>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</si>
  <si>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</si>
  <si>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</si>
  <si>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</si>
  <si>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</si>
  <si>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</si>
  <si>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</si>
  <si>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</si>
  <si>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</si>
  <si>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</si>
  <si>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</si>
  <si>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</si>
  <si>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</si>
  <si>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</si>
  <si>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</si>
  <si>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</si>
  <si>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</si>
  <si>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</si>
  <si>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</si>
  <si>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</si>
  <si>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</si>
  <si>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</si>
  <si>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</si>
  <si>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</si>
  <si>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</si>
  <si>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</si>
  <si>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</si>
  <si>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</si>
  <si>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</si>
  <si>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</si>
  <si>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</si>
  <si>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</si>
  <si>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</si>
  <si>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</si>
  <si>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</si>
  <si>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</si>
  <si>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</si>
  <si>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</si>
  <si>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</si>
  <si>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</si>
  <si>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</si>
  <si>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</si>
  <si>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</si>
  <si>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</si>
  <si>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</si>
  <si>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</si>
  <si>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</si>
  <si>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</si>
  <si>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</si>
  <si>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</si>
  <si>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</si>
  <si>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</si>
  <si>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</si>
  <si>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</si>
  <si>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</si>
  <si>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</si>
  <si>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</si>
  <si>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</si>
  <si>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</si>
  <si>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</si>
  <si>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</si>
  <si>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</si>
  <si>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</si>
  <si>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</si>
  <si>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</si>
  <si>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</si>
  <si>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</si>
  <si>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</si>
  <si>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</si>
  <si>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</si>
  <si>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</si>
  <si>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</si>
  <si>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</si>
  <si>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</si>
  <si>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</si>
  <si>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</si>
  <si>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</si>
  <si>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</si>
  <si>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</si>
  <si>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</si>
  <si>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</si>
  <si>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</si>
  <si>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</si>
  <si>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</si>
  <si>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</si>
  <si>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</si>
  <si>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</si>
  <si>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</si>
  <si>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</si>
  <si>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</si>
  <si>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</si>
  <si>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</si>
  <si>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</si>
  <si>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</si>
  <si>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</si>
  <si>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</si>
  <si>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</si>
  <si>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</si>
  <si>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</si>
  <si>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</si>
  <si>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</si>
  <si>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</si>
  <si>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</si>
  <si>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</si>
  <si>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</si>
  <si>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</si>
  <si>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</si>
  <si>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</si>
  <si>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</si>
  <si>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</si>
  <si>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</si>
  <si>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</si>
  <si>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</si>
  <si>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</si>
  <si>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</si>
  <si>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</si>
  <si>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</si>
  <si>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</si>
  <si>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</si>
  <si>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</si>
  <si>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</si>
  <si>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</si>
  <si>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</si>
  <si>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</si>
  <si>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</si>
  <si>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</si>
  <si>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</si>
  <si>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</si>
  <si>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</si>
  <si>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</si>
  <si>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</si>
  <si>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</si>
  <si>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</si>
  <si>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</si>
  <si>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</si>
  <si>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</si>
  <si>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</si>
  <si>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</si>
  <si>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</si>
  <si>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</si>
  <si>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</si>
  <si>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</si>
  <si>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</si>
  <si>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</si>
  <si>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</si>
  <si>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</si>
  <si>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</si>
  <si>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</si>
  <si>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</si>
  <si>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</si>
  <si>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</si>
  <si>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</si>
  <si>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</si>
  <si>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</si>
  <si>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</si>
  <si>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</si>
  <si>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</si>
  <si>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</si>
  <si>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</si>
  <si>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</si>
  <si>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</si>
  <si>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</si>
  <si>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</si>
  <si>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</si>
  <si>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</si>
  <si>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</si>
  <si>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</si>
  <si>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</si>
  <si>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</si>
  <si>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</si>
  <si>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</si>
  <si>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</si>
  <si>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</si>
  <si>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</si>
  <si>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</si>
  <si>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</si>
  <si>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</si>
  <si>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</si>
  <si>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</si>
  <si>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</si>
  <si>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</si>
  <si>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</si>
  <si>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</si>
  <si>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</si>
  <si>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</si>
  <si>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</si>
  <si>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</si>
  <si>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</si>
  <si>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</si>
  <si>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</si>
  <si>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</si>
  <si>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</si>
  <si>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</si>
  <si>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</si>
  <si>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</si>
  <si>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</si>
  <si>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</si>
  <si>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</si>
  <si>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</si>
  <si>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</si>
  <si>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</si>
  <si>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</si>
  <si>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</si>
  <si>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</si>
  <si>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</si>
  <si>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</si>
  <si>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</si>
  <si>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</si>
  <si>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</si>
  <si>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</si>
  <si>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</si>
  <si>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</si>
  <si>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</si>
  <si>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</si>
  <si>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</si>
  <si>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</si>
  <si>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</si>
  <si>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</si>
  <si>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</si>
  <si>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</si>
  <si>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</si>
  <si>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</si>
  <si>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</si>
  <si>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</si>
  <si>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</si>
  <si>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</si>
  <si>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</si>
  <si>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</si>
  <si>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</si>
  <si>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</si>
  <si>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</si>
  <si>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</si>
  <si>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</si>
  <si>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</si>
  <si>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</si>
  <si>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</si>
  <si>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</si>
  <si>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</si>
  <si>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</si>
  <si>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</si>
  <si>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</si>
  <si>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</si>
  <si>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</si>
  <si>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</si>
  <si>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</si>
  <si>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</si>
  <si>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</si>
  <si>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</si>
  <si>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</si>
  <si>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</si>
  <si>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</si>
  <si>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</si>
  <si>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</si>
  <si>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</si>
  <si>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</si>
  <si>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</si>
  <si>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</si>
  <si>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</si>
  <si>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</si>
  <si>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</si>
  <si>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</si>
  <si>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</si>
  <si>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</si>
  <si>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</si>
  <si>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</si>
  <si>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</si>
  <si>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</si>
  <si>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</si>
  <si>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</si>
  <si>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</si>
  <si>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</si>
  <si>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</si>
  <si>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</si>
  <si>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</si>
  <si>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</si>
  <si>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</si>
  <si>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</si>
  <si>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</si>
  <si>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</si>
  <si>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</si>
  <si>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</si>
  <si>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</si>
  <si>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</si>
  <si>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</si>
  <si>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</si>
  <si>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</si>
  <si>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</si>
  <si>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</si>
  <si>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</si>
  <si>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</si>
  <si>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</si>
  <si>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</si>
  <si>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</si>
  <si>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</si>
  <si>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</si>
  <si>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</si>
  <si>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</si>
  <si>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</si>
  <si>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</si>
  <si>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</si>
  <si>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</si>
  <si>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</si>
  <si>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</si>
  <si>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</si>
  <si>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</si>
  <si>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</si>
  <si>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</si>
  <si>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</si>
  <si>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</si>
  <si>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</si>
  <si>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</si>
  <si>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</si>
  <si>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</si>
  <si>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</si>
  <si>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</si>
  <si>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</si>
  <si>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</si>
  <si>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</si>
  <si>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</si>
  <si>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</si>
  <si>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</si>
  <si>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</si>
  <si>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</si>
  <si>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</si>
  <si>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</si>
  <si>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</si>
  <si>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</si>
  <si>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</si>
  <si>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</si>
  <si>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</si>
  <si>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</si>
  <si>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</si>
  <si>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</si>
  <si>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</si>
  <si>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</si>
  <si>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</si>
  <si>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</si>
  <si>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</si>
  <si>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</si>
  <si>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</si>
  <si>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</si>
  <si>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</si>
  <si>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</si>
  <si>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</si>
  <si>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</si>
  <si>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</si>
  <si>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</si>
  <si>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</si>
  <si>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</si>
  <si>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</si>
  <si>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</si>
  <si>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</si>
  <si>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</si>
  <si>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</si>
  <si>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</si>
  <si>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</si>
  <si>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</si>
  <si>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</si>
  <si>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</si>
  <si>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</si>
  <si>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</si>
  <si>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</si>
  <si>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</si>
  <si>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</si>
  <si>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</si>
  <si>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</si>
  <si>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</si>
  <si>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</si>
  <si>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</si>
  <si>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</si>
  <si>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</si>
  <si>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</si>
  <si>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</si>
  <si>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</si>
  <si>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</si>
  <si>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</si>
  <si>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</si>
  <si>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</si>
  <si>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</si>
  <si>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</si>
  <si>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</si>
  <si>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</si>
  <si>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</si>
  <si>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</si>
  <si>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</si>
  <si>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</si>
  <si>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</si>
  <si>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</si>
  <si>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</si>
  <si>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</si>
  <si>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</si>
  <si>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</si>
  <si>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</si>
  <si>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</si>
  <si>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</si>
  <si>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</si>
  <si>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</si>
  <si>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</si>
  <si>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</si>
  <si>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</si>
  <si>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</si>
  <si>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</si>
  <si>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</si>
  <si>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</si>
  <si>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</si>
  <si>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</si>
  <si>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</si>
  <si>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</si>
  <si>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</si>
  <si>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</si>
  <si>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</si>
  <si>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</si>
  <si>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</si>
  <si>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</si>
  <si>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</si>
  <si>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</si>
  <si>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</si>
  <si>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</si>
  <si>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</si>
  <si>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</si>
  <si>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</si>
  <si>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</si>
  <si>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</si>
  <si>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</si>
  <si>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</si>
  <si>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</si>
  <si>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</si>
  <si>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</si>
  <si>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</si>
  <si>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</si>
  <si>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</si>
  <si>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</si>
  <si>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</si>
  <si>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</si>
  <si>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</si>
  <si>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</si>
  <si>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</si>
  <si>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</si>
  <si>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</si>
  <si>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</si>
  <si>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</si>
  <si>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</si>
  <si>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</si>
  <si>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</si>
  <si>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</si>
  <si>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</si>
  <si>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</si>
  <si>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</si>
  <si>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</si>
  <si>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</si>
  <si>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</si>
  <si>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</si>
  <si>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</si>
  <si>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</si>
  <si>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</si>
  <si>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</si>
  <si>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</si>
  <si>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</si>
  <si>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</si>
  <si>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</si>
  <si>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</si>
  <si>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</si>
  <si>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</si>
  <si>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</si>
  <si>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</si>
  <si>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</si>
  <si>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</si>
  <si>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</si>
  <si>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</si>
  <si>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</si>
  <si>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</si>
  <si>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</si>
  <si>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</si>
  <si>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</si>
  <si>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</si>
  <si>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</si>
  <si>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</si>
  <si>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</si>
  <si>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</si>
  <si>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</si>
  <si>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</si>
  <si>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</si>
  <si>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</si>
  <si>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</si>
  <si>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</si>
  <si>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</si>
  <si>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</si>
  <si>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</si>
  <si>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</si>
  <si>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</si>
  <si>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</si>
  <si>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</si>
  <si>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</si>
  <si>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</si>
  <si>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</si>
  <si>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</si>
  <si>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</si>
  <si>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</si>
  <si>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</si>
  <si>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</si>
  <si>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</si>
  <si>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</si>
  <si>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</si>
  <si>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</si>
  <si>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</si>
  <si>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</si>
  <si>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</si>
  <si>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</si>
  <si>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</si>
  <si>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</si>
  <si>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</si>
  <si>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</si>
  <si>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</si>
  <si>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</si>
  <si>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</si>
  <si>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</si>
  <si>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</si>
  <si>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</si>
  <si>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</si>
  <si>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</si>
  <si>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</si>
  <si>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</si>
  <si>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</si>
  <si>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</si>
  <si>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</si>
  <si>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</si>
  <si>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</si>
  <si>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</si>
  <si>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</si>
  <si>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</si>
  <si>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</si>
  <si>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</si>
  <si>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</si>
  <si>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</si>
  <si>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</si>
  <si>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</si>
  <si>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</si>
  <si>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</si>
  <si>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</si>
  <si>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</si>
  <si>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</si>
  <si>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</si>
  <si>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</si>
  <si>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</si>
  <si>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</si>
  <si>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</si>
  <si>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</si>
  <si>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</si>
  <si>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</si>
  <si>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</si>
  <si>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</si>
  <si>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</si>
  <si>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</si>
  <si>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</si>
  <si>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</si>
  <si>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</si>
  <si>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</si>
  <si>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</si>
  <si>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</si>
  <si>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</si>
  <si>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</si>
  <si>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</si>
  <si>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</si>
  <si>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</si>
  <si>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</si>
  <si>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</si>
  <si>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</si>
  <si>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</si>
  <si>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</si>
  <si>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</si>
  <si>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</si>
  <si>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</si>
  <si>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</si>
  <si>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</si>
  <si>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</si>
  <si>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</si>
  <si>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</si>
  <si>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</si>
  <si>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</si>
  <si>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</si>
  <si>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</si>
  <si>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</si>
  <si>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</si>
  <si>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</si>
  <si>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</si>
  <si>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</si>
  <si>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</si>
  <si>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</si>
  <si>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</si>
  <si>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</si>
  <si>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</si>
  <si>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</si>
  <si>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</si>
  <si>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</si>
  <si>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</si>
  <si>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</si>
  <si>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</si>
  <si>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</si>
  <si>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</si>
  <si>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</si>
  <si>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</si>
  <si>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</si>
  <si>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</si>
  <si>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</si>
  <si>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</si>
  <si>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</si>
  <si>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</si>
  <si>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</si>
  <si>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</si>
  <si>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</si>
  <si>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</si>
  <si>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</si>
  <si>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</si>
  <si>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</si>
  <si>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</si>
  <si>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</si>
  <si>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</si>
  <si>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</si>
  <si>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</si>
  <si>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</si>
  <si>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</si>
  <si>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</si>
  <si>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</si>
  <si>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</si>
  <si>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</si>
  <si>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</si>
  <si>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</si>
  <si>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</si>
  <si>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</si>
  <si>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</si>
  <si>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</si>
  <si>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</si>
  <si>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</si>
  <si>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</si>
  <si>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</si>
  <si>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</si>
  <si>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</si>
  <si>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</si>
  <si>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</si>
  <si>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</si>
  <si>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</si>
  <si>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</si>
  <si>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</si>
  <si>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</si>
  <si>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</si>
  <si>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</si>
  <si>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</si>
  <si>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</si>
  <si>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</si>
  <si>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</si>
  <si>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</si>
  <si>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</si>
  <si>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</si>
  <si>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</si>
  <si>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</si>
  <si>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</si>
  <si>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</si>
  <si>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</si>
  <si>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</si>
  <si>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</si>
  <si>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</si>
  <si>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</si>
  <si>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</si>
  <si>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</si>
  <si>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</si>
  <si>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</si>
  <si>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</si>
  <si>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</si>
  <si>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</si>
  <si>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</si>
  <si>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</si>
  <si>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</si>
  <si>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</si>
  <si>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</si>
  <si>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</si>
  <si>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</si>
  <si>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</si>
  <si>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</si>
  <si>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</si>
  <si>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</si>
  <si>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</si>
  <si>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</si>
  <si>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</si>
  <si>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</si>
  <si>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</si>
  <si>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</si>
  <si>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</si>
  <si>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</si>
  <si>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</si>
  <si>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</si>
  <si>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</si>
  <si>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</si>
  <si>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</si>
  <si>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</si>
  <si>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</si>
  <si>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</si>
  <si>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</si>
  <si>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</si>
  <si>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</si>
  <si>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</si>
  <si>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</si>
  <si>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</si>
  <si>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</si>
  <si>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</si>
  <si>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</si>
  <si>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</si>
  <si>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</si>
  <si>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</si>
  <si>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</si>
  <si>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</si>
  <si>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</si>
  <si>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</si>
  <si>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</si>
  <si>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</si>
  <si>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</si>
  <si>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</si>
  <si>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</si>
  <si>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</si>
  <si>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</si>
  <si>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</si>
  <si>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</si>
  <si>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</si>
  <si>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</si>
  <si>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</si>
  <si>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</si>
  <si>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</si>
  <si>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</si>
  <si>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</si>
  <si>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</si>
  <si>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</si>
  <si>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</si>
  <si>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</si>
  <si>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</si>
  <si>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</si>
  <si>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</si>
  <si>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</si>
  <si>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</si>
  <si>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</si>
  <si>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</si>
  <si>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</si>
  <si>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</si>
  <si>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</si>
  <si>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</si>
  <si>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</si>
  <si>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</si>
  <si>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</si>
  <si>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</si>
  <si>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</si>
  <si>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</si>
  <si>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</si>
  <si>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</si>
  <si>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</si>
  <si>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</si>
  <si>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</si>
  <si>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</si>
  <si>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</si>
  <si>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</si>
  <si>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</si>
  <si>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</si>
  <si>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</si>
  <si>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</si>
  <si>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</si>
  <si>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</si>
  <si>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</si>
  <si>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</si>
  <si>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</si>
  <si>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</si>
  <si>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</si>
  <si>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</si>
  <si>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</si>
  <si>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</si>
  <si>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</si>
  <si>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</si>
  <si>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</si>
  <si>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</si>
  <si>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</si>
  <si>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</si>
  <si>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</si>
  <si>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</si>
  <si>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</si>
  <si>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</si>
  <si>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</si>
  <si>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</si>
  <si>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</si>
  <si>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</si>
  <si>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</si>
  <si>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</si>
  <si>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</si>
  <si>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</si>
  <si>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</si>
  <si>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</si>
  <si>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</si>
  <si>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</si>
  <si>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</si>
  <si>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</si>
  <si>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</si>
  <si>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</si>
  <si>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</si>
  <si>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</si>
  <si>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</si>
  <si>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</si>
  <si>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</si>
  <si>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</si>
  <si>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</si>
  <si>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</si>
  <si>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</si>
  <si>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</si>
  <si>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</si>
  <si>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</si>
  <si>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</si>
  <si>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</si>
  <si>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</si>
  <si>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</si>
  <si>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</si>
  <si>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</si>
  <si>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</si>
  <si>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</si>
  <si>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</si>
  <si>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</si>
  <si>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</si>
  <si>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</si>
  <si>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</si>
  <si>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</si>
  <si>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</si>
  <si>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</si>
  <si>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</si>
  <si>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</si>
  <si>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</si>
  <si>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</si>
  <si>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</si>
  <si>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</si>
  <si>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</si>
  <si>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</si>
  <si>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</si>
  <si>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</si>
  <si>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</si>
  <si>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</si>
  <si>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</si>
  <si>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</si>
  <si>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</si>
  <si>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</si>
  <si>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</si>
  <si>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</si>
  <si>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</si>
  <si>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</si>
  <si>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</si>
  <si>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</si>
  <si>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</si>
  <si>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</si>
  <si>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</si>
  <si>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</si>
  <si>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</si>
  <si>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</si>
  <si>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</si>
  <si>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</si>
  <si>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</si>
  <si>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</si>
  <si>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</si>
  <si>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</si>
  <si>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</si>
  <si>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</si>
  <si>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</si>
  <si>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</si>
  <si>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</si>
  <si>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</si>
  <si>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</si>
  <si>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</si>
  <si>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</si>
  <si>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</si>
  <si>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</si>
  <si>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</si>
  <si>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</si>
  <si>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</si>
  <si>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</si>
  <si>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</si>
  <si>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</si>
  <si>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</si>
  <si>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</si>
  <si>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</si>
  <si>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</si>
  <si>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</si>
  <si>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</si>
  <si>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</si>
  <si>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</si>
  <si>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</si>
  <si>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</si>
  <si>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</si>
  <si>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</si>
  <si>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</si>
  <si>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</si>
  <si>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</si>
  <si>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</si>
  <si>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</si>
  <si>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</si>
  <si>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</si>
  <si>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</si>
  <si>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</si>
  <si>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</si>
  <si>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</si>
  <si>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</si>
  <si>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</si>
  <si>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</si>
  <si>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</si>
  <si>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</si>
  <si>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</si>
  <si>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</si>
  <si>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</si>
  <si>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</si>
  <si>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</si>
  <si>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</si>
  <si>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</si>
  <si>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</si>
  <si>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</si>
  <si>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</si>
  <si>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</si>
  <si>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</si>
  <si>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</si>
  <si>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</si>
  <si>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</si>
  <si>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</si>
  <si>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</si>
  <si>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</si>
  <si>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</si>
  <si>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</si>
  <si>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</si>
  <si>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</si>
  <si>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</si>
  <si>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</si>
  <si>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</si>
  <si>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</si>
  <si>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</si>
  <si>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</si>
  <si>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</si>
  <si>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</si>
  <si>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</si>
  <si>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</si>
  <si>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</si>
  <si>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</si>
  <si>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</si>
  <si>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</si>
  <si>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</si>
  <si>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</si>
  <si>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</si>
  <si>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</si>
  <si>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</si>
  <si>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</si>
  <si>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</si>
  <si>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</si>
  <si>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</si>
  <si>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</si>
  <si>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</si>
  <si>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</si>
  <si>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</si>
  <si>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</si>
  <si>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</si>
  <si>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</si>
  <si>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</si>
  <si>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</si>
  <si>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</si>
  <si>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</si>
  <si>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</si>
  <si>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</si>
  <si>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</si>
  <si>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</si>
  <si>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</si>
  <si>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</si>
  <si>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</si>
  <si>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</si>
  <si>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</si>
  <si>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</si>
  <si>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</si>
  <si>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</si>
  <si>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</si>
  <si>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</si>
  <si>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</si>
  <si>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</si>
  <si>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</si>
  <si>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</si>
  <si>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</si>
  <si>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</si>
  <si>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</si>
  <si>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</si>
  <si>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</si>
  <si>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</si>
  <si>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</si>
  <si>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</si>
  <si>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</si>
  <si>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</si>
  <si>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</si>
  <si>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</si>
  <si>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</si>
  <si>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</si>
  <si>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</si>
  <si>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</si>
  <si>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</si>
  <si>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</si>
  <si>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</si>
  <si>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</si>
  <si>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</si>
  <si>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</si>
  <si>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</si>
  <si>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</si>
  <si>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</si>
  <si>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</si>
  <si>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</si>
  <si>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</si>
  <si>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</si>
  <si>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</si>
  <si>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</si>
  <si>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</si>
  <si>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</si>
  <si>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</si>
  <si>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</si>
  <si>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</si>
  <si>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</si>
  <si>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</si>
  <si>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</si>
  <si>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</si>
  <si>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</si>
  <si>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</si>
  <si>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</si>
  <si>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</si>
  <si>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</si>
  <si>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</si>
  <si>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</si>
  <si>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</si>
  <si>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</si>
  <si>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</si>
  <si>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</si>
  <si>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</si>
  <si>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</si>
  <si>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</si>
  <si>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</si>
  <si>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</si>
  <si>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</si>
  <si>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</si>
  <si>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</si>
  <si>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</si>
  <si>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</si>
  <si>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</si>
  <si>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</si>
  <si>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</si>
  <si>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</si>
  <si>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</si>
  <si>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</si>
  <si>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</si>
  <si>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</si>
  <si>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</si>
  <si>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</si>
  <si>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</si>
  <si>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</si>
  <si>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</si>
  <si>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</si>
  <si>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</si>
  <si>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</si>
  <si>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</si>
  <si>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</si>
  <si>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</si>
  <si>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</si>
  <si>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</si>
  <si>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</si>
  <si>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</si>
  <si>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</si>
  <si>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</si>
  <si>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</si>
  <si>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</si>
  <si>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</si>
  <si>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</si>
  <si>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</si>
  <si>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</si>
  <si>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</si>
  <si>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</si>
  <si>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</si>
  <si>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</si>
  <si>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</si>
  <si>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</si>
  <si>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</si>
  <si>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</si>
  <si>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</si>
  <si>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</si>
  <si>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</si>
  <si>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</si>
  <si>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</si>
  <si>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</si>
  <si>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</si>
  <si>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</si>
  <si>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</si>
  <si>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</si>
  <si>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</si>
  <si>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</si>
  <si>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</si>
  <si>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</si>
  <si>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</si>
  <si>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</si>
  <si>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</si>
  <si>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</si>
  <si>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</si>
  <si>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</si>
  <si>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</si>
  <si>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</si>
  <si>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</si>
  <si>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</si>
  <si>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</si>
  <si>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</si>
  <si>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</si>
  <si>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</si>
  <si>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</si>
  <si>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</si>
  <si>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</si>
  <si>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</si>
  <si>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</si>
  <si>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</si>
  <si>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</si>
  <si>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</si>
  <si>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</si>
  <si>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</si>
  <si>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</si>
  <si>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</si>
  <si>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</si>
  <si>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</si>
  <si>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</si>
  <si>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</si>
  <si>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</si>
  <si>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</si>
  <si>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</si>
  <si>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</si>
  <si>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</si>
  <si>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</si>
  <si>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</si>
  <si>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</si>
  <si>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</si>
  <si>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</si>
  <si>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</si>
  <si>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</si>
  <si>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</si>
  <si>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</si>
  <si>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</si>
  <si>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</si>
  <si>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</si>
  <si>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</si>
  <si>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</si>
  <si>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</si>
  <si>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</si>
  <si>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</si>
  <si>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</si>
  <si>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</si>
  <si>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</si>
  <si>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</si>
  <si>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</si>
  <si>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</si>
  <si>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</si>
  <si>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</si>
  <si>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</si>
  <si>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</si>
  <si>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</si>
  <si>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</si>
  <si>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</si>
  <si>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</si>
  <si>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</si>
  <si>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</si>
  <si>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</si>
  <si>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</si>
  <si>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</si>
  <si>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</si>
  <si>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</si>
  <si>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</si>
  <si>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</si>
  <si>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</si>
  <si>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</si>
  <si>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</si>
  <si>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</si>
  <si>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</si>
  <si>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</si>
  <si>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</si>
  <si>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</si>
  <si>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</si>
  <si>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</si>
  <si>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</si>
  <si>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</si>
  <si>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</si>
  <si>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</si>
  <si>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</si>
  <si>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</si>
  <si>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</si>
  <si>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</si>
  <si>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</si>
  <si>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</si>
  <si>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</si>
  <si>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</si>
  <si>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</si>
  <si>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</si>
  <si>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</si>
  <si>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</si>
  <si>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</si>
  <si>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</si>
  <si>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</si>
  <si>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</si>
  <si>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</si>
  <si>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</si>
  <si>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</si>
  <si>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</si>
  <si>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</si>
  <si>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</si>
  <si>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</si>
  <si>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</si>
  <si>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</si>
  <si>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</si>
  <si>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</si>
  <si>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</si>
  <si>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</si>
  <si>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</si>
  <si>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</si>
  <si>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</si>
  <si>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</si>
  <si>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</si>
  <si>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</si>
  <si>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</si>
  <si>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</si>
  <si>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</si>
  <si>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</si>
  <si>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</si>
  <si>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</si>
  <si>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</si>
  <si>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</si>
  <si>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</si>
  <si>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</si>
  <si>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</si>
  <si>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</si>
  <si>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</si>
  <si>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</si>
  <si>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</si>
  <si>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</si>
  <si>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</si>
  <si>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</si>
  <si>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</si>
  <si>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</si>
  <si>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</si>
  <si>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</si>
  <si>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</si>
  <si>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</si>
  <si>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</si>
  <si>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</si>
  <si>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</si>
  <si>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</si>
  <si>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</si>
  <si>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</si>
  <si>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</si>
  <si>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</si>
  <si>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</si>
  <si>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</si>
  <si>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</si>
  <si>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</si>
  <si>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</si>
  <si>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</si>
  <si>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</si>
  <si>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</si>
  <si>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</si>
  <si>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</si>
  <si>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</si>
  <si>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</si>
  <si>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</si>
  <si>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</si>
  <si>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</si>
  <si>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</si>
  <si>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</si>
  <si>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</si>
  <si>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</si>
  <si>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</si>
  <si>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</si>
  <si>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</si>
  <si>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</si>
  <si>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</si>
  <si>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</si>
  <si>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</si>
  <si>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</si>
  <si>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</si>
  <si>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</si>
  <si>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</si>
  <si>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</si>
  <si>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</si>
  <si>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</si>
  <si>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</si>
  <si>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</si>
  <si>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</si>
  <si>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</si>
  <si>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</si>
  <si>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</si>
  <si>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</si>
  <si>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</si>
  <si>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</si>
  <si>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</si>
  <si>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</si>
  <si>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</si>
  <si>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</si>
  <si>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</si>
  <si>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</si>
  <si>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</si>
  <si>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</si>
  <si>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</si>
  <si>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</si>
  <si>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</si>
  <si>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</si>
  <si>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</si>
  <si>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</si>
  <si>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</si>
  <si>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</si>
  <si>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</si>
  <si>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</si>
  <si>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</si>
  <si>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</si>
  <si>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</si>
  <si>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</si>
  <si>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</si>
  <si>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</si>
  <si>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</si>
  <si>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</si>
  <si>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</si>
  <si>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</si>
  <si>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</si>
  <si>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</si>
  <si>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</si>
  <si>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</si>
  <si>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</si>
  <si>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</si>
  <si>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</si>
  <si>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</si>
  <si>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</si>
  <si>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</si>
  <si>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</si>
  <si>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</si>
  <si>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</si>
  <si>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</si>
  <si>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</si>
  <si>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</si>
  <si>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</si>
  <si>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</si>
  <si>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</si>
  <si>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</si>
  <si>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</si>
  <si>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</si>
  <si>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</si>
  <si>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</si>
  <si>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</si>
  <si>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</si>
  <si>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</si>
  <si>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</si>
  <si>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</si>
  <si>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</si>
  <si>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</si>
  <si>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</si>
  <si>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</si>
  <si>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</si>
  <si>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</si>
  <si>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</si>
  <si>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</si>
  <si>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</si>
  <si>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</si>
  <si>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</si>
  <si>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</si>
  <si>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</si>
  <si>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</si>
  <si>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</si>
  <si>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</si>
  <si>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</si>
  <si>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</si>
  <si>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</si>
  <si>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</si>
  <si>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</si>
  <si>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</si>
  <si>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</si>
  <si>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</si>
  <si>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</si>
  <si>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</si>
  <si>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</si>
  <si>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</si>
  <si>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</si>
  <si>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</si>
  <si>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</si>
  <si>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</si>
  <si>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</si>
  <si>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</si>
  <si>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</si>
  <si>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</si>
  <si>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</si>
  <si>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</si>
  <si>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</si>
  <si>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</si>
  <si>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</si>
  <si>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</si>
  <si>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</si>
  <si>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</si>
  <si>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</si>
  <si>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</si>
  <si>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</si>
  <si>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</si>
  <si>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</si>
  <si>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</si>
  <si>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</si>
  <si>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</si>
  <si>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</si>
  <si>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</si>
  <si>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</si>
  <si>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</si>
  <si>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</si>
  <si>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</si>
  <si>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</si>
  <si>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</si>
  <si>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</si>
  <si>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</si>
  <si>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</si>
  <si>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</si>
  <si>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</si>
  <si>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</si>
  <si>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</si>
  <si>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</si>
  <si>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</si>
  <si>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</si>
  <si>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</si>
  <si>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</si>
  <si>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</si>
  <si>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</si>
  <si>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</si>
  <si>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</si>
  <si>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</si>
  <si>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</si>
  <si>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</si>
  <si>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</si>
  <si>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</si>
  <si>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</si>
  <si>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</si>
  <si>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</si>
  <si>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</si>
  <si>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</si>
  <si>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</si>
  <si>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</si>
  <si>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</si>
  <si>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</si>
  <si>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</si>
  <si>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</si>
  <si>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</si>
  <si>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</si>
  <si>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</si>
  <si>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</si>
  <si>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</si>
  <si>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</si>
  <si>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</si>
  <si>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</si>
  <si>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</si>
  <si>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</si>
  <si>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</si>
  <si>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</si>
  <si>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</si>
  <si>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</si>
  <si>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</si>
  <si>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</si>
  <si>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</si>
  <si>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</si>
  <si>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</si>
  <si>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</si>
  <si>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</si>
  <si>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</si>
  <si>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</si>
  <si>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</si>
  <si>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</si>
  <si>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</si>
  <si>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</si>
  <si>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</si>
  <si>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</si>
  <si>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</si>
  <si>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</si>
  <si>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</si>
  <si>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</si>
  <si>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</si>
  <si>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</si>
  <si>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</si>
  <si>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</si>
  <si>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</si>
  <si>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</si>
  <si>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</si>
  <si>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</si>
  <si>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</si>
  <si>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</si>
  <si>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</si>
  <si>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</si>
  <si>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</si>
  <si>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</si>
  <si>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</si>
  <si>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</si>
  <si>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</si>
  <si>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</si>
  <si>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</si>
  <si>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</si>
  <si>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</si>
  <si>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</si>
  <si>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</si>
  <si>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</si>
  <si>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</si>
  <si>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</si>
  <si>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</si>
  <si>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</si>
  <si>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</si>
  <si>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</si>
  <si>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</si>
  <si>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</si>
  <si>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</si>
  <si>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</si>
  <si>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</si>
  <si>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</si>
  <si>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</si>
  <si>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</si>
  <si>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</si>
  <si>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</si>
  <si>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</si>
  <si>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</si>
  <si>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</si>
  <si>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</si>
  <si>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</si>
  <si>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</si>
  <si>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</si>
  <si>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</si>
  <si>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</si>
  <si>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</si>
  <si>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</si>
  <si>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</si>
  <si>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</si>
  <si>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</si>
  <si>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</si>
  <si>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</si>
  <si>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</si>
  <si>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</si>
  <si>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</si>
  <si>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</si>
  <si>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</si>
  <si>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</si>
  <si>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</si>
  <si>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</si>
  <si>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</si>
  <si>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</si>
  <si>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</si>
  <si>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</si>
  <si>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</si>
  <si>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</si>
  <si>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</si>
  <si>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</si>
  <si>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</si>
  <si>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</si>
  <si>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</si>
  <si>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</si>
  <si>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</si>
  <si>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</si>
  <si>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</si>
  <si>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</si>
  <si>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</si>
  <si>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</si>
  <si>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</si>
  <si>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</si>
  <si>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</si>
  <si>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</si>
  <si>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</si>
  <si>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</si>
  <si>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</si>
  <si>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</si>
  <si>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</si>
  <si>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</si>
  <si>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</si>
  <si>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</si>
  <si>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</si>
  <si>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</si>
  <si>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</si>
  <si>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</si>
  <si>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</si>
  <si>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</si>
  <si>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</si>
  <si>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</si>
  <si>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</si>
  <si>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</si>
  <si>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</si>
  <si>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</si>
  <si>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</si>
  <si>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</si>
  <si>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</si>
  <si>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</si>
  <si>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</si>
  <si>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</si>
  <si>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</si>
  <si>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</si>
  <si>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</si>
  <si>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</si>
  <si>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</si>
  <si>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</si>
  <si>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</si>
  <si>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</si>
  <si>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</si>
  <si>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</si>
  <si>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</si>
  <si>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</si>
  <si>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</si>
  <si>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</si>
  <si>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</si>
  <si>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</si>
  <si>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</si>
  <si>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</si>
  <si>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</si>
  <si>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</si>
  <si>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</si>
  <si>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</si>
  <si>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</si>
  <si>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</si>
  <si>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</si>
  <si>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</si>
  <si>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</si>
  <si>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</si>
  <si>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</si>
  <si>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</si>
  <si>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</si>
  <si>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</si>
  <si>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</si>
  <si>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</si>
  <si>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</si>
  <si>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</si>
  <si>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</si>
  <si>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</si>
  <si>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</si>
  <si>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</si>
  <si>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</si>
  <si>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</si>
  <si>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</si>
  <si>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</si>
  <si>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</si>
  <si>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</si>
  <si>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</si>
  <si>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</si>
  <si>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</si>
  <si>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</si>
  <si>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</si>
  <si>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</si>
  <si>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</si>
  <si>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</si>
  <si>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</si>
  <si>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</si>
  <si>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</si>
  <si>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</si>
  <si>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</si>
  <si>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</si>
  <si>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</si>
  <si>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</si>
  <si>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</si>
  <si>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</si>
  <si>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</si>
  <si>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</si>
  <si>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</si>
  <si>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</si>
  <si>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</si>
  <si>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</si>
  <si>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</si>
  <si>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</si>
  <si>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</si>
  <si>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</si>
  <si>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</si>
  <si>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</si>
  <si>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</si>
  <si>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</si>
  <si>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</si>
  <si>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</si>
  <si>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</si>
  <si>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</si>
  <si>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</si>
  <si>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</si>
  <si>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</si>
  <si>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</si>
  <si>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</si>
  <si>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</si>
  <si>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</si>
  <si>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</si>
  <si>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</si>
  <si>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</si>
  <si>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</si>
  <si>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</si>
  <si>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</si>
  <si>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</si>
  <si>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</si>
  <si>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</si>
  <si>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</si>
  <si>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</si>
  <si>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</si>
  <si>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</si>
  <si>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</si>
  <si>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</si>
  <si>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</si>
  <si>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</si>
  <si>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</si>
  <si>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</si>
  <si>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</si>
  <si>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</si>
  <si>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</si>
  <si>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</si>
  <si>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</si>
  <si>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</si>
  <si>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</si>
  <si>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</si>
  <si>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</si>
  <si>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</si>
  <si>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</si>
  <si>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</si>
  <si>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</si>
  <si>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</si>
  <si>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</si>
  <si>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</si>
  <si>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</si>
  <si>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</si>
  <si>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</si>
  <si>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</si>
  <si>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</si>
  <si>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</si>
  <si>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</si>
  <si>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</si>
  <si>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</si>
  <si>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</si>
  <si>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</si>
  <si>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</si>
  <si>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</si>
  <si>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</si>
  <si>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</si>
  <si>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</si>
  <si>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</si>
  <si>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</si>
  <si>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</si>
  <si>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</si>
  <si>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</si>
  <si>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</si>
  <si>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</si>
  <si>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</si>
  <si>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</si>
  <si>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</si>
  <si>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</si>
  <si>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</si>
  <si>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</si>
  <si>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</si>
  <si>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</si>
  <si>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</si>
  <si>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</si>
  <si>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</si>
  <si>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</si>
  <si>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</si>
  <si>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</si>
  <si>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</si>
  <si>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</si>
  <si>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</si>
  <si>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</si>
  <si>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</si>
  <si>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</si>
  <si>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</si>
  <si>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</si>
  <si>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</si>
  <si>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</si>
  <si>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</si>
  <si>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</si>
  <si>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</si>
  <si>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</si>
  <si>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</si>
  <si>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</si>
  <si>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</si>
  <si>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</si>
  <si>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</si>
  <si>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</si>
  <si>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</si>
  <si>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</si>
  <si>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</si>
  <si>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</si>
  <si>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</si>
  <si>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</si>
  <si>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</si>
  <si>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</si>
  <si>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</si>
  <si>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</si>
  <si>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</si>
  <si>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</si>
  <si>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</si>
  <si>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</si>
  <si>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</si>
  <si>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</si>
  <si>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</si>
  <si>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</si>
  <si>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</si>
  <si>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</si>
  <si>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</si>
  <si>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</si>
  <si>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</si>
  <si>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</si>
  <si>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</si>
  <si>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</si>
  <si>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</si>
  <si>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</si>
  <si>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</si>
  <si>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</si>
  <si>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</si>
  <si>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</si>
  <si>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</si>
  <si>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</si>
  <si>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</si>
  <si>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</si>
  <si>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</si>
  <si>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</si>
  <si>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</si>
  <si>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</si>
  <si>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</si>
  <si>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</si>
  <si>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</si>
  <si>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</si>
  <si>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</si>
  <si>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</si>
  <si>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</si>
  <si>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</si>
  <si>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</si>
  <si>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</si>
  <si>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</si>
  <si>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</si>
  <si>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</si>
  <si>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</si>
  <si>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</si>
  <si>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</si>
  <si>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</si>
  <si>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</si>
  <si>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</si>
  <si>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</si>
  <si>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</si>
  <si>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</si>
  <si>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</si>
  <si>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</si>
  <si>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</si>
  <si>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</si>
  <si>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</si>
  <si>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</si>
  <si>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</si>
  <si>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</si>
  <si>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</si>
  <si>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</si>
  <si>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</si>
  <si>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</si>
  <si>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</si>
  <si>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</si>
  <si>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</si>
  <si>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</si>
  <si>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</si>
  <si>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</si>
  <si>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</si>
  <si>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</si>
  <si>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</si>
  <si>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</si>
  <si>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</si>
  <si>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</si>
  <si>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</si>
  <si>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</si>
  <si>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</si>
  <si>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</si>
  <si>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</si>
  <si>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</si>
  <si>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</si>
  <si>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</si>
  <si>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</si>
  <si>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</si>
  <si>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</si>
  <si>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</si>
  <si>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</si>
  <si>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</si>
  <si>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</si>
  <si>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</si>
  <si>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</si>
  <si>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</si>
  <si>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</si>
  <si>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</si>
  <si>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</si>
  <si>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</si>
  <si>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</si>
  <si>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</si>
  <si>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</si>
  <si>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</si>
  <si>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</si>
  <si>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</si>
  <si>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</si>
  <si>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</si>
  <si>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</si>
  <si>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</si>
  <si>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</si>
  <si>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</si>
  <si>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</si>
  <si>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</si>
  <si>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</si>
  <si>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</si>
  <si>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</si>
  <si>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</si>
  <si>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</si>
  <si>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</si>
  <si>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</si>
  <si>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</si>
  <si>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</si>
  <si>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</si>
  <si>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</si>
  <si>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</si>
  <si>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</si>
  <si>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</si>
  <si>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</si>
  <si>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</si>
  <si>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</si>
  <si>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</si>
  <si>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</si>
  <si>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</si>
  <si>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</si>
  <si>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</si>
  <si>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</si>
  <si>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</si>
  <si>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</si>
  <si>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</si>
  <si>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</si>
  <si>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</si>
  <si>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</si>
  <si>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</si>
  <si>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</si>
  <si>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</si>
  <si>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</si>
  <si>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</si>
  <si>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</si>
  <si>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</si>
  <si>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</si>
  <si>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</si>
  <si>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</si>
  <si>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</si>
  <si>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</si>
  <si>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</si>
  <si>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</si>
  <si>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</si>
  <si>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</si>
  <si>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</si>
  <si>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</si>
  <si>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</si>
  <si>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</si>
  <si>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</si>
  <si>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</si>
  <si>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</si>
  <si>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</si>
  <si>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</si>
  <si>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</si>
  <si>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</si>
  <si>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</si>
  <si>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</si>
  <si>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</si>
  <si>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</si>
  <si>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</si>
  <si>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</si>
  <si>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</si>
  <si>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</si>
  <si>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</si>
  <si>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</si>
  <si>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</si>
  <si>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</si>
  <si>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</si>
  <si>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</si>
  <si>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</si>
  <si>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</si>
  <si>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</si>
  <si>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</si>
  <si>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</si>
  <si>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</si>
  <si>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</si>
  <si>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</si>
  <si>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</si>
  <si>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</si>
  <si>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</si>
  <si>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</si>
  <si>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</si>
  <si>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</si>
  <si>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</si>
  <si>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</si>
  <si>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</si>
  <si>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</si>
  <si>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</si>
  <si>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</si>
  <si>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</si>
  <si>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</si>
  <si>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</si>
  <si>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</si>
  <si>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</si>
  <si>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</si>
  <si>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</si>
  <si>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</si>
  <si>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</si>
  <si>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</si>
  <si>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</si>
  <si>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</si>
  <si>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</si>
  <si>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</si>
  <si>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</si>
  <si>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</si>
  <si>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</si>
  <si>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</si>
  <si>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</si>
  <si>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</si>
  <si>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</si>
  <si>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</si>
  <si>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</si>
  <si>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</si>
  <si>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</si>
  <si>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</si>
  <si>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</si>
  <si>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</si>
  <si>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</si>
  <si>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</si>
  <si>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</si>
  <si>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</si>
  <si>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</si>
  <si>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</si>
  <si>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</si>
  <si>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</si>
  <si>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</si>
  <si>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</si>
  <si>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</si>
  <si>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</si>
  <si>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</si>
  <si>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</si>
  <si>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</si>
  <si>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</si>
  <si>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</si>
  <si>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</si>
  <si>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</si>
  <si>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</si>
  <si>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</si>
  <si>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</si>
  <si>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</si>
  <si>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</si>
  <si>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</si>
  <si>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</si>
  <si>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</si>
  <si>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</si>
  <si>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</si>
  <si>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</si>
  <si>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</si>
  <si>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</si>
  <si>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</si>
  <si>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</si>
  <si>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</si>
  <si>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</si>
  <si>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</si>
  <si>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</si>
  <si>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</si>
  <si>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</si>
  <si>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</si>
  <si>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</si>
  <si>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</si>
  <si>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</si>
  <si>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</si>
  <si>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</si>
  <si>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</si>
  <si>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</si>
  <si>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</si>
  <si>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</si>
  <si>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</si>
  <si>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</si>
  <si>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</si>
  <si>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</si>
  <si>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</si>
  <si>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</si>
  <si>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</si>
  <si>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</si>
  <si>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</si>
  <si>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</si>
  <si>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</si>
  <si>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</si>
  <si>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</si>
  <si>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</si>
  <si>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</si>
  <si>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</si>
  <si>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</si>
  <si>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</si>
  <si>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</si>
  <si>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</si>
  <si>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</si>
  <si>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</si>
  <si>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</si>
  <si>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</si>
  <si>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</si>
  <si>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</si>
  <si>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</si>
  <si>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</si>
  <si>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</si>
  <si>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</si>
  <si>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</si>
  <si>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</si>
  <si>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</si>
  <si>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</si>
  <si>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</si>
  <si>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</si>
  <si>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</si>
  <si>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</si>
  <si>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</si>
  <si>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</si>
  <si>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</si>
  <si>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</si>
  <si>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</si>
  <si>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</si>
  <si>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</si>
  <si>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</si>
  <si>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</si>
  <si>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</si>
  <si>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</si>
  <si>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</si>
  <si>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</si>
  <si>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</si>
  <si>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</si>
  <si>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</si>
  <si>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</si>
  <si>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</si>
  <si>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</si>
  <si>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</si>
  <si>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</si>
  <si>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</si>
  <si>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</si>
  <si>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</si>
  <si>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</si>
  <si>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</si>
  <si>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</si>
  <si>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</si>
  <si>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</si>
  <si>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</si>
  <si>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</si>
  <si>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</si>
  <si>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</si>
  <si>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</si>
  <si>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</si>
  <si>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</si>
  <si>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</si>
  <si>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</si>
  <si>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</si>
  <si>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</si>
  <si>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</si>
  <si>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</si>
  <si>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</si>
  <si>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</si>
  <si>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</si>
  <si>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</si>
  <si>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</si>
  <si>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</si>
  <si>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</si>
  <si>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</si>
  <si>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</si>
  <si>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</si>
  <si>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</si>
  <si>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</si>
  <si>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</si>
  <si>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</si>
  <si>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</si>
  <si>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</si>
  <si>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</si>
  <si>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</si>
  <si>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</si>
  <si>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</si>
  <si>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</si>
  <si>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</si>
  <si>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</si>
  <si>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</si>
  <si>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</si>
  <si>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</si>
  <si>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</si>
  <si>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</si>
  <si>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</si>
  <si>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</si>
  <si>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</si>
  <si>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</si>
  <si>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</si>
  <si>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</si>
  <si>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</si>
  <si>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</si>
  <si>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</si>
  <si>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</si>
  <si>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</si>
  <si>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</si>
  <si>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</si>
  <si>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</si>
  <si>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</si>
  <si>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</si>
  <si>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</si>
  <si>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</si>
  <si>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</si>
  <si>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</si>
  <si>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</si>
  <si>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</si>
  <si>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</si>
  <si>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</si>
  <si>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</si>
  <si>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</si>
  <si>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</si>
  <si>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</si>
  <si>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</si>
  <si>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</si>
  <si>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</si>
  <si>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</si>
  <si>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</si>
  <si>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</si>
  <si>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</si>
  <si>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</si>
  <si>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</si>
  <si>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</si>
  <si>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</si>
  <si>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</si>
  <si>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</si>
  <si>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</si>
  <si>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</si>
  <si>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</si>
  <si>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</si>
  <si>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</si>
  <si>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</si>
  <si>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</si>
  <si>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</si>
  <si>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</si>
  <si>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</si>
  <si>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</si>
  <si>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</si>
  <si>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</si>
  <si>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</si>
  <si>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</si>
  <si>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</si>
  <si>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</si>
  <si>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</si>
  <si>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</si>
  <si>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</si>
  <si>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</si>
  <si>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</si>
  <si>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</si>
  <si>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</si>
  <si>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</si>
  <si>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</si>
  <si>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</si>
  <si>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</si>
  <si>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</si>
  <si>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</si>
  <si>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</si>
  <si>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</si>
  <si>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</si>
  <si>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</si>
  <si>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</si>
  <si>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</si>
  <si>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</si>
  <si>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</si>
  <si>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</si>
  <si>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</si>
  <si>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</si>
  <si>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</si>
  <si>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</si>
  <si>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</si>
  <si>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</si>
  <si>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</si>
  <si>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</si>
  <si>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</si>
  <si>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</si>
  <si>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</si>
  <si>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</si>
  <si>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</si>
  <si>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</si>
  <si>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</si>
  <si>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</si>
  <si>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</si>
  <si>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</si>
  <si>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</si>
  <si>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</si>
  <si>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</si>
  <si>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</si>
  <si>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</si>
  <si>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</si>
  <si>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</si>
  <si>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</si>
  <si>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</si>
  <si>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</si>
  <si>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</si>
  <si>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</si>
  <si>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</si>
  <si>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</si>
  <si>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</si>
  <si>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</si>
  <si>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</si>
  <si>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</si>
  <si>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</si>
  <si>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</si>
  <si>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</si>
  <si>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</si>
  <si>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</si>
  <si>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</si>
  <si>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</si>
  <si>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</si>
  <si>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</si>
  <si>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</si>
  <si>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</si>
  <si>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</si>
  <si>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</si>
  <si>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</si>
  <si>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</si>
  <si>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</si>
  <si>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</si>
  <si>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</si>
  <si>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</si>
  <si>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</si>
  <si>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</si>
  <si>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</si>
  <si>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</si>
  <si>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</si>
  <si>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</si>
  <si>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</si>
  <si>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</si>
  <si>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</si>
  <si>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</si>
  <si>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</si>
  <si>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</si>
  <si>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</si>
  <si>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</si>
  <si>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</si>
  <si>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</si>
  <si>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</si>
  <si>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</si>
  <si>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</si>
  <si>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</si>
  <si>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</si>
  <si>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</si>
  <si>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</si>
  <si>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</si>
  <si>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</si>
  <si>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</si>
  <si>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</si>
  <si>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</si>
  <si>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</si>
  <si>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</si>
  <si>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</si>
  <si>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</si>
  <si>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</si>
  <si>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</si>
  <si>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</si>
  <si>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</si>
  <si>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</si>
  <si>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</si>
  <si>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</si>
  <si>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</si>
  <si>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</si>
  <si>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</si>
  <si>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</si>
  <si>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</si>
  <si>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</si>
  <si>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</si>
  <si>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</si>
  <si>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</si>
  <si>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</si>
  <si>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</si>
  <si>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</si>
  <si>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</si>
  <si>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</si>
  <si>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</si>
  <si>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</si>
  <si>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</si>
  <si>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</si>
  <si>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</si>
  <si>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</si>
  <si>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</si>
  <si>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</si>
  <si>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</si>
  <si>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</si>
  <si>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</si>
  <si>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</si>
  <si>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</si>
  <si>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</si>
  <si>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</si>
  <si>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</si>
  <si>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</si>
  <si>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</si>
  <si>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</si>
  <si>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</si>
  <si>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</si>
  <si>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</si>
  <si>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</si>
  <si>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</si>
  <si>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</si>
  <si>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</si>
  <si>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</si>
  <si>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</si>
  <si>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</si>
  <si>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</si>
  <si>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</si>
  <si>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</si>
  <si>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</si>
  <si>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</si>
  <si>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</si>
  <si>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</si>
  <si>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</si>
  <si>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</si>
  <si>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</si>
  <si>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</si>
  <si>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</si>
  <si>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</si>
  <si>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</si>
  <si>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</si>
  <si>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</si>
  <si>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</si>
  <si>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</si>
  <si>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</si>
  <si>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</si>
  <si>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</si>
  <si>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</si>
  <si>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</si>
  <si>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</si>
  <si>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</si>
  <si>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</si>
  <si>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</si>
  <si>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</si>
  <si>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</si>
  <si>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</si>
  <si>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</si>
  <si>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</si>
  <si>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</si>
  <si>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</si>
  <si>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</si>
  <si>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</si>
  <si>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</si>
  <si>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</si>
  <si>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</si>
  <si>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</si>
  <si>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</si>
  <si>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</si>
  <si>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</si>
  <si>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</si>
  <si>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</si>
  <si>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</si>
  <si>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</si>
  <si>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</si>
  <si>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</si>
  <si>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</si>
  <si>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</si>
  <si>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</si>
  <si>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</si>
  <si>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</si>
  <si>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</si>
  <si>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</si>
  <si>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</si>
  <si>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</si>
  <si>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</si>
  <si>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</si>
  <si>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</si>
  <si>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</si>
  <si>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</si>
  <si>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</si>
  <si>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</si>
  <si>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</si>
  <si>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</si>
  <si>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</si>
  <si>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</si>
  <si>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</si>
  <si>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</si>
  <si>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</si>
  <si>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</si>
  <si>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</si>
  <si>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</si>
  <si>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</si>
  <si>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</si>
  <si>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</si>
  <si>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</si>
  <si>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</si>
  <si>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</si>
  <si>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</si>
  <si>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</si>
  <si>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</si>
  <si>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</si>
  <si>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</si>
  <si>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</si>
  <si>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</si>
  <si>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</si>
  <si>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</si>
  <si>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</si>
  <si>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</si>
  <si>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</si>
  <si>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</si>
  <si>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</si>
  <si>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</si>
  <si>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</si>
  <si>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</si>
  <si>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</si>
  <si>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</si>
  <si>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</si>
  <si>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</si>
  <si>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</si>
  <si>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</si>
  <si>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</si>
  <si>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</si>
  <si>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</si>
  <si>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</si>
  <si>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</si>
  <si>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</si>
  <si>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</si>
  <si>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</si>
  <si>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</si>
  <si>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</si>
  <si>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</si>
  <si>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</si>
  <si>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</si>
  <si>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</si>
  <si>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</si>
  <si>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</si>
  <si>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</si>
  <si>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</si>
  <si>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</si>
  <si>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</si>
  <si>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</si>
  <si>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</si>
  <si>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</si>
  <si>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</si>
  <si>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</si>
  <si>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</si>
  <si>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</si>
  <si>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</si>
  <si>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</si>
  <si>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</si>
  <si>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</si>
  <si>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</si>
  <si>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</si>
  <si>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</si>
  <si>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</si>
  <si>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</si>
  <si>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</si>
  <si>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</si>
  <si>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</si>
  <si>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</si>
  <si>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</si>
  <si>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</si>
  <si>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</si>
  <si>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</si>
  <si>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</si>
  <si>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</si>
  <si>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</si>
  <si>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</si>
  <si>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</si>
  <si>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</si>
  <si>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</si>
  <si>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</si>
  <si>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</si>
  <si>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</si>
  <si>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</si>
  <si>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</si>
  <si>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</si>
  <si>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</si>
  <si>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</si>
  <si>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</si>
  <si>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</si>
  <si>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</si>
  <si>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</si>
  <si>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</si>
  <si>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</si>
  <si>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</si>
  <si>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</si>
  <si>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</si>
  <si>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</si>
  <si>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</si>
  <si>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</si>
  <si>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</si>
  <si>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</si>
  <si>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</si>
  <si>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</si>
  <si>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</si>
  <si>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</si>
  <si>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</si>
  <si>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</si>
  <si>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</si>
  <si>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</si>
  <si>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</si>
  <si>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</si>
  <si>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</si>
  <si>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</si>
  <si>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</si>
  <si>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</si>
  <si>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</si>
  <si>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</si>
  <si>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</si>
  <si>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</si>
  <si>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</si>
  <si>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</si>
  <si>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</si>
  <si>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</si>
  <si>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</si>
  <si>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</si>
  <si>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</si>
  <si>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</si>
  <si>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</si>
  <si>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</si>
  <si>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</si>
  <si>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</si>
  <si>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</si>
  <si>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</si>
  <si>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</si>
  <si>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</si>
  <si>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</si>
  <si>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</si>
  <si>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</si>
  <si>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</si>
  <si>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</si>
  <si>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</si>
  <si>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</si>
  <si>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</si>
  <si>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</si>
  <si>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</si>
  <si>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</si>
  <si>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</si>
  <si>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</si>
  <si>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</si>
  <si>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</si>
  <si>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</si>
  <si>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</si>
  <si>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</si>
  <si>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</si>
  <si>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</si>
  <si>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</si>
  <si>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</si>
  <si>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</si>
  <si>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</si>
  <si>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</si>
  <si>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</si>
  <si>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</si>
  <si>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</si>
  <si>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</si>
  <si>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</si>
  <si>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</si>
  <si>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</si>
  <si>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</si>
  <si>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</si>
  <si>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</si>
  <si>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</si>
  <si>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</si>
  <si>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</si>
  <si>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</si>
  <si>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</si>
  <si>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</si>
  <si>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</si>
  <si>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</si>
  <si>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</si>
  <si>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</si>
  <si>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</si>
  <si>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</si>
  <si>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</si>
  <si>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</si>
  <si>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</si>
  <si>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</si>
  <si>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</si>
  <si>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</si>
  <si>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</si>
  <si>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</si>
  <si>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</si>
  <si>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</si>
  <si>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</si>
  <si>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</si>
  <si>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</si>
  <si>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</si>
  <si>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</si>
  <si>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</si>
  <si>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</si>
  <si>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</si>
  <si>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</si>
  <si>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</si>
  <si>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</si>
  <si>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</si>
  <si>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</si>
  <si>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</si>
  <si>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</si>
  <si>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</si>
  <si>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</si>
  <si>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</si>
  <si>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</si>
  <si>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</si>
  <si>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</si>
  <si>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</si>
  <si>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</si>
  <si>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</si>
  <si>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</si>
  <si>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</si>
  <si>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</si>
  <si>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</si>
  <si>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</si>
  <si>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</si>
  <si>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</si>
  <si>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</si>
  <si>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</si>
  <si>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</si>
  <si>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</si>
  <si>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</si>
  <si>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</si>
  <si>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</si>
  <si>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</si>
  <si>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</si>
  <si>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</si>
  <si>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</si>
  <si>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</si>
  <si>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</si>
  <si>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</si>
  <si>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</si>
  <si>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</si>
  <si>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</si>
  <si>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</si>
  <si>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</si>
  <si>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</si>
  <si>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</si>
  <si>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</si>
  <si>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</si>
  <si>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</si>
  <si>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</si>
  <si>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</si>
  <si>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</si>
  <si>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</si>
  <si>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</si>
  <si>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</si>
  <si>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</si>
  <si>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</si>
  <si>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</si>
  <si>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</si>
  <si>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</si>
  <si>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</si>
  <si>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</si>
  <si>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</si>
  <si>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</si>
  <si>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</si>
  <si>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</si>
  <si>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</si>
  <si>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</si>
  <si>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</si>
  <si>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</si>
  <si>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</si>
  <si>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</si>
  <si>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</si>
  <si>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</si>
  <si>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</si>
  <si>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</si>
  <si>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</si>
  <si>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</si>
  <si>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</si>
  <si>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</si>
  <si>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</si>
  <si>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</si>
  <si>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</si>
  <si>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</si>
  <si>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</si>
  <si>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</si>
  <si>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</si>
  <si>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</si>
  <si>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</si>
  <si>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</si>
  <si>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</si>
  <si>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</si>
  <si>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</si>
  <si>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</si>
  <si>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</si>
  <si>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</si>
  <si>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</si>
  <si>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</si>
  <si>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</si>
  <si>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</si>
  <si>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</si>
  <si>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</si>
  <si>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</si>
  <si>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</si>
  <si>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</si>
  <si>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</si>
  <si>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</si>
  <si>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</si>
  <si>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</si>
  <si>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</si>
  <si>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</si>
  <si>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</si>
  <si>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</si>
  <si>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</si>
  <si>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</si>
  <si>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</si>
  <si>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</si>
  <si>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</si>
  <si>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</si>
  <si>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</si>
  <si>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</si>
  <si>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</si>
  <si>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</si>
  <si>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</si>
  <si>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</si>
  <si>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</si>
  <si>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</si>
  <si>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</si>
  <si>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</si>
  <si>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</si>
  <si>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</si>
  <si>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</si>
  <si>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</si>
  <si>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</si>
  <si>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</si>
  <si>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</si>
  <si>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</si>
  <si>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</si>
  <si>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</si>
  <si>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</si>
  <si>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</si>
  <si>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</si>
  <si>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</si>
  <si>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</si>
  <si>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</si>
  <si>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</si>
  <si>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</si>
  <si>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</si>
  <si>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</si>
  <si>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</si>
  <si>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</si>
  <si>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</si>
  <si>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</si>
  <si>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</si>
  <si>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</si>
  <si>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</si>
  <si>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</si>
  <si>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</si>
  <si>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</si>
  <si>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</si>
  <si>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</si>
  <si>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</si>
  <si>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</si>
  <si>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</si>
  <si>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</si>
  <si>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</si>
  <si>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</si>
  <si>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</si>
  <si>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</si>
  <si>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</si>
  <si>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</si>
  <si>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</si>
  <si>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</si>
  <si>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</si>
  <si>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</si>
  <si>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</si>
  <si>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</si>
  <si>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</si>
  <si>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</si>
  <si>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</si>
  <si>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</si>
  <si>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</si>
  <si>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</si>
  <si>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</si>
  <si>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</si>
  <si>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</si>
  <si>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</si>
  <si>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</si>
  <si>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</si>
  <si>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</si>
  <si>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</si>
  <si>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</si>
  <si>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</si>
  <si>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</si>
  <si>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</si>
  <si>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</si>
  <si>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</si>
  <si>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</si>
  <si>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</si>
  <si>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</si>
  <si>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</si>
  <si>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</si>
  <si>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</si>
  <si>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</si>
  <si>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</si>
  <si>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</si>
  <si>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</si>
  <si>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</si>
  <si>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</si>
  <si>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</si>
  <si>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</si>
  <si>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</si>
  <si>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</si>
  <si>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</si>
  <si>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</si>
  <si>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</si>
  <si>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</si>
  <si>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</si>
  <si>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</si>
  <si>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</si>
  <si>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</si>
  <si>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</si>
  <si>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</si>
  <si>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</si>
  <si>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</si>
  <si>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</si>
  <si>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</si>
  <si>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</si>
  <si>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</si>
  <si>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</si>
  <si>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</si>
  <si>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</si>
  <si>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</si>
  <si>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</si>
  <si>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</si>
  <si>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</si>
  <si>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</si>
  <si>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</si>
  <si>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</si>
  <si>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</si>
  <si>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</si>
  <si>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</si>
  <si>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</si>
  <si>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</si>
  <si>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</si>
  <si>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</si>
  <si>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</si>
  <si>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</si>
  <si>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</si>
  <si>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</si>
  <si>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</si>
  <si>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</si>
  <si>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</si>
  <si>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</si>
  <si>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</si>
  <si>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</si>
  <si>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</si>
  <si>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</si>
  <si>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</si>
  <si>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</si>
  <si>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</si>
  <si>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</si>
  <si>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</si>
  <si>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</si>
  <si>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</si>
  <si>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</si>
  <si>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</si>
  <si>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</si>
  <si>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</si>
  <si>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</si>
  <si>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</si>
  <si>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</si>
  <si>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</si>
  <si>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</si>
  <si>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</si>
  <si>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</si>
  <si>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</si>
  <si>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</si>
  <si>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</si>
  <si>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</si>
  <si>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</si>
  <si>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</si>
  <si>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</si>
  <si>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</si>
  <si>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</si>
  <si>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</si>
  <si>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</si>
  <si>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</si>
  <si>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</si>
  <si>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</si>
  <si>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</si>
  <si>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</si>
  <si>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</si>
  <si>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</si>
  <si>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</si>
  <si>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</si>
  <si>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</si>
  <si>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</si>
  <si>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</si>
  <si>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</si>
  <si>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</si>
  <si>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</si>
  <si>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</si>
  <si>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</si>
  <si>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</si>
  <si>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</si>
  <si>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</si>
  <si>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</si>
  <si>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</si>
  <si>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</si>
  <si>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</si>
  <si>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</si>
  <si>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</si>
  <si>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</si>
  <si>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</si>
  <si>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</si>
  <si>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</si>
  <si>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</si>
  <si>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</si>
  <si>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</si>
  <si>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</si>
  <si>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</si>
  <si>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</si>
  <si>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</si>
  <si>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</si>
  <si>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</si>
  <si>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</si>
  <si>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</si>
  <si>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</si>
  <si>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</si>
  <si>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</si>
  <si>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</si>
  <si>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</si>
  <si>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</si>
  <si>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</si>
  <si>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</si>
  <si>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</si>
  <si>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</si>
  <si>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</si>
  <si>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</si>
  <si>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</si>
  <si>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</si>
  <si>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</si>
  <si>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</si>
  <si>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</si>
  <si>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</si>
  <si>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</si>
  <si>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</si>
  <si>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</si>
  <si>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</si>
  <si>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</si>
  <si>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</si>
  <si>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</si>
  <si>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</si>
  <si>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</si>
  <si>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</si>
  <si>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</si>
  <si>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</si>
  <si>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</si>
  <si>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</si>
  <si>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</si>
  <si>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</si>
  <si>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</si>
  <si>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</si>
  <si>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</si>
  <si>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</si>
  <si>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</si>
  <si>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</si>
  <si>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</si>
  <si>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</si>
  <si>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</si>
  <si>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</si>
  <si>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</si>
  <si>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</si>
  <si>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</si>
  <si>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</si>
  <si>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</si>
  <si>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</si>
  <si>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</si>
  <si>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</si>
  <si>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</si>
  <si>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</si>
  <si>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</si>
  <si>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</si>
  <si>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</si>
  <si>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</si>
  <si>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</si>
  <si>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</si>
  <si>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</si>
  <si>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</si>
  <si>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</si>
  <si>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</si>
  <si>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</si>
  <si>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</si>
  <si>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</si>
  <si>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</si>
  <si>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</si>
  <si>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</si>
  <si>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</si>
  <si>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</si>
  <si>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</si>
  <si>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</si>
  <si>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</si>
  <si>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</si>
  <si>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</si>
  <si>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</si>
  <si>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</si>
  <si>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</si>
  <si>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</si>
  <si>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</si>
  <si>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</si>
  <si>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</si>
  <si>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</si>
  <si>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</si>
  <si>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</si>
  <si>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</si>
  <si>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</si>
  <si>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</si>
  <si>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</si>
  <si>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</si>
  <si>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</si>
  <si>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</si>
  <si>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</si>
  <si>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</si>
  <si>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</si>
  <si>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</si>
  <si>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</si>
  <si>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</si>
  <si>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</si>
  <si>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</si>
  <si>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</si>
  <si>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</si>
  <si>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</si>
  <si>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</si>
  <si>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</si>
  <si>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</si>
  <si>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</si>
  <si>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</si>
  <si>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</si>
  <si>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</si>
  <si>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</si>
  <si>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</si>
  <si>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</si>
  <si>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</si>
  <si>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</si>
  <si>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</si>
  <si>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</si>
  <si>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</si>
  <si>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</si>
  <si>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</si>
  <si>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</si>
  <si>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</si>
  <si>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</si>
  <si>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</si>
  <si>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</si>
  <si>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</si>
  <si>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</si>
  <si>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</si>
  <si>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</si>
  <si>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</si>
  <si>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</si>
  <si>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</si>
  <si>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</si>
  <si>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</si>
  <si>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</si>
  <si>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</si>
  <si>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</si>
  <si>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</si>
  <si>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</si>
  <si>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</si>
  <si>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</si>
  <si>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</si>
  <si>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</si>
  <si>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</si>
  <si>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</si>
  <si>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</si>
  <si>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</si>
  <si>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</si>
  <si>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</si>
  <si>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</si>
  <si>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</si>
  <si>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</si>
  <si>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</si>
  <si>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</si>
  <si>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</si>
  <si>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</si>
  <si>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</si>
  <si>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</si>
  <si>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</si>
  <si>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</si>
  <si>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</si>
  <si>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</si>
  <si>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</si>
  <si>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</si>
  <si>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</si>
  <si>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</si>
  <si>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</si>
  <si>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</si>
  <si>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</si>
  <si>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</si>
  <si>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</si>
  <si>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</si>
  <si>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</si>
  <si>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</si>
  <si>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</si>
  <si>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</si>
  <si>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</si>
  <si>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</si>
  <si>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</si>
  <si>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</si>
  <si>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</si>
  <si>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</si>
  <si>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</si>
  <si>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</si>
  <si>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</si>
  <si>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</si>
  <si>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</si>
  <si>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</si>
  <si>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</si>
  <si>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</si>
  <si>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</si>
  <si>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</si>
  <si>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</si>
  <si>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</si>
  <si>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</si>
  <si>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</si>
  <si>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</si>
  <si>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</si>
  <si>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</si>
  <si>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</si>
  <si>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</si>
  <si>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</si>
  <si>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</si>
  <si>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</si>
  <si>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</si>
  <si>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</si>
  <si>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</si>
  <si>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</si>
  <si>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</si>
  <si>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</si>
  <si>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</si>
  <si>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</si>
  <si>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</si>
  <si>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</si>
  <si>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</si>
  <si>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</si>
  <si>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</si>
  <si>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</si>
  <si>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</si>
  <si>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</si>
  <si>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</si>
  <si>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</si>
  <si>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</si>
  <si>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</si>
  <si>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</si>
  <si>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</si>
  <si>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</si>
  <si>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</si>
  <si>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</si>
  <si>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</si>
  <si>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</si>
  <si>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</si>
  <si>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</si>
  <si>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</si>
  <si>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</si>
  <si>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</si>
  <si>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</si>
  <si>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</si>
  <si>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</si>
  <si>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</si>
  <si>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</si>
  <si>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</si>
  <si>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</si>
  <si>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</si>
  <si>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</si>
  <si>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</si>
  <si>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</si>
  <si>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</si>
  <si>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</si>
  <si>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</si>
  <si>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</si>
  <si>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</si>
  <si>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</si>
  <si>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</si>
  <si>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</si>
  <si>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</si>
  <si>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</si>
  <si>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</si>
  <si>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</si>
  <si>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</si>
  <si>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</si>
  <si>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</si>
  <si>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</si>
  <si>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</si>
  <si>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</si>
  <si>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</si>
  <si>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</si>
  <si>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</si>
  <si>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</si>
  <si>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</si>
  <si>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</si>
  <si>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</si>
  <si>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</si>
  <si>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</si>
  <si>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</si>
  <si>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</si>
  <si>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</si>
  <si>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</si>
  <si>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</si>
  <si>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</si>
  <si>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</si>
  <si>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</si>
  <si>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</si>
  <si>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</si>
  <si>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</si>
  <si>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</si>
  <si>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</si>
  <si>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</si>
  <si>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</si>
  <si>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</si>
  <si>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</si>
  <si>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</si>
  <si>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</si>
  <si>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</si>
  <si>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</si>
  <si>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</si>
  <si>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</si>
  <si>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</si>
  <si>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</si>
  <si>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</si>
  <si>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</si>
  <si>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</si>
  <si>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</si>
  <si>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</si>
  <si>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</si>
  <si>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</si>
  <si>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</si>
  <si>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</si>
  <si>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</si>
  <si>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</si>
  <si>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</si>
  <si>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</si>
  <si>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</si>
  <si>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</si>
  <si>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</si>
  <si>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</si>
  <si>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</si>
  <si>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</si>
  <si>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</si>
  <si>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</si>
  <si>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</si>
  <si>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</si>
  <si>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</si>
  <si>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</si>
  <si>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</si>
  <si>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</si>
  <si>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</si>
  <si>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</si>
  <si>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</si>
  <si>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</si>
  <si>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</si>
  <si>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</si>
  <si>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</si>
  <si>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</si>
  <si>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</si>
  <si>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</si>
  <si>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</si>
  <si>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</si>
  <si>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</si>
  <si>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</si>
  <si>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</si>
  <si>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</si>
  <si>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</si>
  <si>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</si>
  <si>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</si>
  <si>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</si>
  <si>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</si>
  <si>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</si>
  <si>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</si>
  <si>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</si>
  <si>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</si>
  <si>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</si>
  <si>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</si>
  <si>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</si>
  <si>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</si>
  <si>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</si>
  <si>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</si>
  <si>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</si>
  <si>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</si>
  <si>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</si>
  <si>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</si>
  <si>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</si>
  <si>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</si>
  <si>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</si>
  <si>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</si>
  <si>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</si>
  <si>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</si>
  <si>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</si>
  <si>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</si>
  <si>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</si>
  <si>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</si>
  <si>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</si>
  <si>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</si>
  <si>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</si>
  <si>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</si>
  <si>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</si>
  <si>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</si>
  <si>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</si>
  <si>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</si>
  <si>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</si>
  <si>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</si>
  <si>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</si>
  <si>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</si>
  <si>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</si>
  <si>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</si>
  <si>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</si>
  <si>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</si>
  <si>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</si>
  <si>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</si>
  <si>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</si>
  <si>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</si>
  <si>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</si>
  <si>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</si>
  <si>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</si>
  <si>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</si>
  <si>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</si>
  <si>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</si>
  <si>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</si>
  <si>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</si>
  <si>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</si>
  <si>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</si>
  <si>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</si>
  <si>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</si>
  <si>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</si>
  <si>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</si>
  <si>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</si>
  <si>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</si>
  <si>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</si>
  <si>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</si>
  <si>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</si>
  <si>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</si>
  <si>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</si>
  <si>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</si>
  <si>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</si>
  <si>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</si>
  <si>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</si>
  <si>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</si>
  <si>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</si>
  <si>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</si>
  <si>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</si>
  <si>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</si>
  <si>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</si>
  <si>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</si>
  <si>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</si>
  <si>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</si>
  <si>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</si>
  <si>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</si>
  <si>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</si>
  <si>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</si>
  <si>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</si>
  <si>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</si>
  <si>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</si>
  <si>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</si>
  <si>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</si>
  <si>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</si>
  <si>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</si>
  <si>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</si>
  <si>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</si>
  <si>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</si>
  <si>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</si>
  <si>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</si>
  <si>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</si>
  <si>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</si>
  <si>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</si>
  <si>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</si>
  <si>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</si>
  <si>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</si>
  <si>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</si>
  <si>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</si>
  <si>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</si>
  <si>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</si>
  <si>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</si>
  <si>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</si>
  <si>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</si>
  <si>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</si>
  <si>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</si>
  <si>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</si>
  <si>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</si>
  <si>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</si>
  <si>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</si>
  <si>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</si>
  <si>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</si>
  <si>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</si>
  <si>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</si>
  <si>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</si>
  <si>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</si>
  <si>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</si>
  <si>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</si>
  <si>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</si>
  <si>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</si>
  <si>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</si>
  <si>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</si>
  <si>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</si>
  <si>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</si>
  <si>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</si>
  <si>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</si>
  <si>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</si>
  <si>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</si>
  <si>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</si>
  <si>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</si>
  <si>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</si>
  <si>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</si>
  <si>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</si>
  <si>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</si>
  <si>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</si>
  <si>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</si>
  <si>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</si>
  <si>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</si>
  <si>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</si>
  <si>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</si>
  <si>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</si>
  <si>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</si>
  <si>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</si>
  <si>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</si>
  <si>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</si>
  <si>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</si>
  <si>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</si>
  <si>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</si>
  <si>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</si>
  <si>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</si>
  <si>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</si>
  <si>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</si>
  <si>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</si>
  <si>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</si>
  <si>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</si>
  <si>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</si>
  <si>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</si>
  <si>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</si>
  <si>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</si>
  <si>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</si>
  <si>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</si>
  <si>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</si>
  <si>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</si>
  <si>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</si>
  <si>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</si>
  <si>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</si>
  <si>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</si>
  <si>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</si>
  <si>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</si>
  <si>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</si>
  <si>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</si>
  <si>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</si>
  <si>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</si>
  <si>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</si>
  <si>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</si>
  <si>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</si>
  <si>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</si>
  <si>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</si>
  <si>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</si>
  <si>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</si>
  <si>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</si>
  <si>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</si>
  <si>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</si>
  <si>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</si>
  <si>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</si>
  <si>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</si>
  <si>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</si>
  <si>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</si>
  <si>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</si>
  <si>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</si>
  <si>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</si>
  <si>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</si>
  <si>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</si>
  <si>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</si>
  <si>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</si>
  <si>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</si>
  <si>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</si>
  <si>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</si>
  <si>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</si>
  <si>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</si>
  <si>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</si>
  <si>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</si>
  <si>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</si>
  <si>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</si>
  <si>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</si>
  <si>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</si>
  <si>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</si>
  <si>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</si>
  <si>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</si>
  <si>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</si>
  <si>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</si>
  <si>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</si>
  <si>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</si>
  <si>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</si>
  <si>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</si>
  <si>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</si>
  <si>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</si>
  <si>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</si>
  <si>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</si>
  <si>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</si>
  <si>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</si>
  <si>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</si>
  <si>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</si>
  <si>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</si>
  <si>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</si>
  <si>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</si>
  <si>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</si>
  <si>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</si>
  <si>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</si>
  <si>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</si>
  <si>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</si>
  <si>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</si>
  <si>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</si>
  <si>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</si>
  <si>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</si>
  <si>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</si>
  <si>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</si>
  <si>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</si>
  <si>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</si>
  <si>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</si>
  <si>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</si>
  <si>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</si>
  <si>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</si>
  <si>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</si>
  <si>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</si>
  <si>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</si>
  <si>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</si>
  <si>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</si>
  <si>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</si>
  <si>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</si>
  <si>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</si>
  <si>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</si>
  <si>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</si>
  <si>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</si>
  <si>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</si>
  <si>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</si>
  <si>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</si>
  <si>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</si>
  <si>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</si>
  <si>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</si>
  <si>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</si>
  <si>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</si>
  <si>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</si>
  <si>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</si>
  <si>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</si>
  <si>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</si>
  <si>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</si>
  <si>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</si>
  <si>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</si>
  <si>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</si>
  <si>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</si>
  <si>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</si>
  <si>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</si>
  <si>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</si>
  <si>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</si>
  <si>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</si>
  <si>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</si>
  <si>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</si>
  <si>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</si>
  <si>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</si>
  <si>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</si>
  <si>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</si>
  <si>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</si>
  <si>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</si>
  <si>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</si>
  <si>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</si>
  <si>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</si>
  <si>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</si>
  <si>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</si>
  <si>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</si>
  <si>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</si>
  <si>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</si>
  <si>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</si>
  <si>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</si>
  <si>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</si>
  <si>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</si>
  <si>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</si>
  <si>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</si>
  <si>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</si>
  <si>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</si>
  <si>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</si>
  <si>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</si>
  <si>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</si>
  <si>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</si>
  <si>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</si>
  <si>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</si>
  <si>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</si>
  <si>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</si>
  <si>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</si>
  <si>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</si>
  <si>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</si>
  <si>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</si>
  <si>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</si>
  <si>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</si>
  <si>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</si>
  <si>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</si>
  <si>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</si>
  <si>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</si>
  <si>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</si>
  <si>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</si>
  <si>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</si>
  <si>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</si>
  <si>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</si>
  <si>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</si>
  <si>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</si>
  <si>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</si>
  <si>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</si>
  <si>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</si>
  <si>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</si>
  <si>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</si>
  <si>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</si>
  <si>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</si>
  <si>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</si>
  <si>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</si>
  <si>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</si>
  <si>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</si>
  <si>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</si>
  <si>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</si>
  <si>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</si>
  <si>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</si>
  <si>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</si>
  <si>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</si>
  <si>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</si>
  <si>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</si>
  <si>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</si>
  <si>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</si>
  <si>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</si>
  <si>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</si>
  <si>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</si>
  <si>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</si>
  <si>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</si>
  <si>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</si>
  <si>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</si>
  <si>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</si>
  <si>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</si>
  <si>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</si>
  <si>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</si>
  <si>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</si>
  <si>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</si>
  <si>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</si>
  <si>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</si>
  <si>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</si>
  <si>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</si>
  <si>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</si>
  <si>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</si>
  <si>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</si>
  <si>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</si>
  <si>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</si>
  <si>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</si>
  <si>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</si>
  <si>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</si>
  <si>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</si>
  <si>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</si>
  <si>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</si>
  <si>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</si>
  <si>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</si>
  <si>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</si>
  <si>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</si>
  <si>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</si>
  <si>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</si>
  <si>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</si>
  <si>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</si>
  <si>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</si>
  <si>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</si>
  <si>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</si>
  <si>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</si>
  <si>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</si>
  <si>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</si>
  <si>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</si>
  <si>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</si>
  <si>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</si>
  <si>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</si>
  <si>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</si>
  <si>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</si>
  <si>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</si>
  <si>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</si>
  <si>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</si>
  <si>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</si>
  <si>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</si>
  <si>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</si>
  <si>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</si>
  <si>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</si>
  <si>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</si>
  <si>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</si>
  <si>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</si>
  <si>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</si>
  <si>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</si>
  <si>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</si>
  <si>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</si>
  <si>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</si>
  <si>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</si>
  <si>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</si>
  <si>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</si>
  <si>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</si>
  <si>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</si>
  <si>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</si>
  <si>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</si>
  <si>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</si>
  <si>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</si>
  <si>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</si>
  <si>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</si>
  <si>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</si>
  <si>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</si>
  <si>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</si>
  <si>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</si>
  <si>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</si>
  <si>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</si>
  <si>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</si>
  <si>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</si>
  <si>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</si>
  <si>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</si>
  <si>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</si>
  <si>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</si>
  <si>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</si>
  <si>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</si>
  <si>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</si>
  <si>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</si>
  <si>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</si>
  <si>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</si>
  <si>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</si>
  <si>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</si>
  <si>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</si>
  <si>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</si>
  <si>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</si>
  <si>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</si>
  <si>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</si>
  <si>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</si>
  <si>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</si>
  <si>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</si>
  <si>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</si>
  <si>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</si>
  <si>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</si>
  <si>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</si>
  <si>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</si>
  <si>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</si>
  <si>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</si>
  <si>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</si>
  <si>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</si>
  <si>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</si>
  <si>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</si>
  <si>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</si>
  <si>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</si>
  <si>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</si>
  <si>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</si>
  <si>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</si>
  <si>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</si>
  <si>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</si>
  <si>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</si>
  <si>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</si>
  <si>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</si>
  <si>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</si>
  <si>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</si>
  <si>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</si>
  <si>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</si>
  <si>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</si>
  <si>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</si>
  <si>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</si>
  <si>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</si>
  <si>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</si>
  <si>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</si>
  <si>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</si>
  <si>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</si>
  <si>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</si>
  <si>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</si>
  <si>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</si>
  <si>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</si>
  <si>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</si>
  <si>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</si>
  <si>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</si>
  <si>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</si>
  <si>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</si>
  <si>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</si>
  <si>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</si>
  <si>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</si>
  <si>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</si>
  <si>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</si>
  <si>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</si>
  <si>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</si>
  <si>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</si>
  <si>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</si>
  <si>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</si>
  <si>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</si>
  <si>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</si>
  <si>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</si>
  <si>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</si>
  <si>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</si>
  <si>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</si>
  <si>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</si>
  <si>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</si>
  <si>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</si>
  <si>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</si>
  <si>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</si>
  <si>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</si>
  <si>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</si>
  <si>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</si>
  <si>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</si>
  <si>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</si>
  <si>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</si>
  <si>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</si>
  <si>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</si>
  <si>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</si>
  <si>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</si>
  <si>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</si>
  <si>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</si>
  <si>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</si>
  <si>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</si>
  <si>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</si>
  <si>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</si>
  <si>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</si>
  <si>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</si>
  <si>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</si>
  <si>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</si>
  <si>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</si>
  <si>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</si>
  <si>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</si>
  <si>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</si>
  <si>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</si>
  <si>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</si>
  <si>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</si>
  <si>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</si>
  <si>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</si>
  <si>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</si>
  <si>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</si>
  <si>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</si>
  <si>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</si>
  <si>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</si>
  <si>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</si>
  <si>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</si>
  <si>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</si>
  <si>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</si>
  <si>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</si>
  <si>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</si>
  <si>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</si>
  <si>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</si>
  <si>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</si>
  <si>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</si>
  <si>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</si>
  <si>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</si>
  <si>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</si>
  <si>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</si>
  <si>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</si>
  <si>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</si>
  <si>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</si>
  <si>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</si>
  <si>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</si>
  <si>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</si>
  <si>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</si>
  <si>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</si>
  <si>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</si>
  <si>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</si>
  <si>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</si>
  <si>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</si>
  <si>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</si>
  <si>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</si>
  <si>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</si>
  <si>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</si>
  <si>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</si>
  <si>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</si>
  <si>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</si>
  <si>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</si>
  <si>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</si>
  <si>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</si>
  <si>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</si>
  <si>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</si>
  <si>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</si>
  <si>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</si>
  <si>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</si>
  <si>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</si>
  <si>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</si>
  <si>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</si>
  <si>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</si>
  <si>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</si>
  <si>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</si>
  <si>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</si>
  <si>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</si>
  <si>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</si>
  <si>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</si>
  <si>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</si>
  <si>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</si>
  <si>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</si>
  <si>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</si>
  <si>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</si>
  <si>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</si>
  <si>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</si>
  <si>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</si>
  <si>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</si>
  <si>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</si>
  <si>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</si>
  <si>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</si>
  <si>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</si>
  <si>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</si>
  <si>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</si>
  <si>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</si>
  <si>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</si>
  <si>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</si>
  <si>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</si>
  <si>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</si>
  <si>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</si>
  <si>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</si>
  <si>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</si>
  <si>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</si>
  <si>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</si>
  <si>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</si>
  <si>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</si>
  <si>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</si>
  <si>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</si>
  <si>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</si>
  <si>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</si>
  <si>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</si>
  <si>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</si>
  <si>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</si>
  <si>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</si>
  <si>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</si>
  <si>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</si>
  <si>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</si>
  <si>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</si>
  <si>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</si>
  <si>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</si>
  <si>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</si>
  <si>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</si>
  <si>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</si>
  <si>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</si>
  <si>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</si>
  <si>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</si>
  <si>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</si>
  <si>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</si>
  <si>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</si>
  <si>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</si>
  <si>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</si>
  <si>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</si>
  <si>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</si>
  <si>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</si>
  <si>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</si>
  <si>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</si>
  <si>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</si>
  <si>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</si>
  <si>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</si>
  <si>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</si>
  <si>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</si>
  <si>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</si>
  <si>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</si>
  <si>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</si>
  <si>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</si>
  <si>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</si>
  <si>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</si>
  <si>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</si>
  <si>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</si>
  <si>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</si>
  <si>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</si>
  <si>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</si>
  <si>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</si>
  <si>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</si>
  <si>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</si>
  <si>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</si>
  <si>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</si>
  <si>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</si>
  <si>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</si>
  <si>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</si>
  <si>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</si>
  <si>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</si>
  <si>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</si>
  <si>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</si>
  <si>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</si>
  <si>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</si>
  <si>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</si>
  <si>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</si>
  <si>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</si>
  <si>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</si>
  <si>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</si>
  <si>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</si>
  <si>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</si>
  <si>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</si>
  <si>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</si>
  <si>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</si>
  <si>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</si>
  <si>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</si>
  <si>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</si>
  <si>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</si>
  <si>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</si>
  <si>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</si>
  <si>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</si>
  <si>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</si>
  <si>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</si>
  <si>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</si>
  <si>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</si>
  <si>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</si>
  <si>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</si>
  <si>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</si>
  <si>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</si>
  <si>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</si>
  <si>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</si>
  <si>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</si>
  <si>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</si>
  <si>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</si>
  <si>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</si>
  <si>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</si>
  <si>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</si>
  <si>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</si>
  <si>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</si>
  <si>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</si>
  <si>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</si>
  <si>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</si>
  <si>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</si>
  <si>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</si>
  <si>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</si>
  <si>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</si>
  <si>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</si>
  <si>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</si>
  <si>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</si>
  <si>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</si>
  <si>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</si>
  <si>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</si>
  <si>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</si>
  <si>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</si>
  <si>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</si>
  <si>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</si>
  <si>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</si>
  <si>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</si>
  <si>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</si>
  <si>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</si>
  <si>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</si>
  <si>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</si>
  <si>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</si>
  <si>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</si>
  <si>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</si>
  <si>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</si>
  <si>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</si>
  <si>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</si>
  <si>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</si>
  <si>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</si>
  <si>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</si>
  <si>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</si>
  <si>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</si>
  <si>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</si>
  <si>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</si>
  <si>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</si>
  <si>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</si>
  <si>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</si>
  <si>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</si>
  <si>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</si>
  <si>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</si>
  <si>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</si>
  <si>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</si>
  <si>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</si>
  <si>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</si>
  <si>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</si>
  <si>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</si>
  <si>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</si>
  <si>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</si>
  <si>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</si>
  <si>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</si>
  <si>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</si>
  <si>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</si>
  <si>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</si>
  <si>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</si>
  <si>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</si>
  <si>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</si>
  <si>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</si>
  <si>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</si>
  <si>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</si>
  <si>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</si>
  <si>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</si>
  <si>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</si>
  <si>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</si>
  <si>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</si>
  <si>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</si>
  <si>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</si>
  <si>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</si>
  <si>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</si>
  <si>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</si>
  <si>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</si>
  <si>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</si>
  <si>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</si>
  <si>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</si>
  <si>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</si>
  <si>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</si>
  <si>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</si>
  <si>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</si>
  <si>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</si>
  <si>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</si>
  <si>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</si>
  <si>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</si>
  <si>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</si>
  <si>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</si>
  <si>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</si>
  <si>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</si>
  <si>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</si>
  <si>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</si>
  <si>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</si>
  <si>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</si>
  <si>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</si>
  <si>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</si>
  <si>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</si>
  <si>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</si>
  <si>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</si>
  <si>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</si>
  <si>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</si>
  <si>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</si>
  <si>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</si>
  <si>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</si>
  <si>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</si>
  <si>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</si>
  <si>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</si>
  <si>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</si>
  <si>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</si>
  <si>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</si>
  <si>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</si>
  <si>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</si>
  <si>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</si>
  <si>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</si>
  <si>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</si>
  <si>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</si>
  <si>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</si>
  <si>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</si>
  <si>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</si>
  <si>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</si>
  <si>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</si>
  <si>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</si>
  <si>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</si>
  <si>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</si>
  <si>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</si>
  <si>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</si>
  <si>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</si>
  <si>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</si>
  <si>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</si>
  <si>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</si>
  <si>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</si>
  <si>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</si>
  <si>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</si>
  <si>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</si>
  <si>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</si>
  <si>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</si>
  <si>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</si>
  <si>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</si>
  <si>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</si>
  <si>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</si>
  <si>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</si>
  <si>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</si>
  <si>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</si>
  <si>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</si>
  <si>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</si>
  <si>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</si>
  <si>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</si>
  <si>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</si>
  <si>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</si>
  <si>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</si>
  <si>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</si>
  <si>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</si>
  <si>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</si>
  <si>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</si>
  <si>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</si>
  <si>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</si>
  <si>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</si>
  <si>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</si>
  <si>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</si>
  <si>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</si>
  <si>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</si>
  <si>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</si>
  <si>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</si>
  <si>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</si>
  <si>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</si>
  <si>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</si>
  <si>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</si>
  <si>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</si>
  <si>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</si>
  <si>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</si>
  <si>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</si>
  <si>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</si>
  <si>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</si>
  <si>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</si>
  <si>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</si>
  <si>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</si>
  <si>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</si>
  <si>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</si>
  <si>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</si>
  <si>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</si>
  <si>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</si>
  <si>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</si>
  <si>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</si>
  <si>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</si>
  <si>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</si>
  <si>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</si>
  <si>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</si>
  <si>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</si>
  <si>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</si>
  <si>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</si>
  <si>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</si>
  <si>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</si>
  <si>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</si>
  <si>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</si>
  <si>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</si>
  <si>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</si>
  <si>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</si>
  <si>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</si>
  <si>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</si>
  <si>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</si>
  <si>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</si>
  <si>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</si>
  <si>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</si>
  <si>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</si>
  <si>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</si>
  <si>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</si>
  <si>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</si>
  <si>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</si>
  <si>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</si>
  <si>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</si>
  <si>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</si>
  <si>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</si>
  <si>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</si>
  <si>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</si>
  <si>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</si>
  <si>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</si>
  <si>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</si>
  <si>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</si>
  <si>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</si>
  <si>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</si>
  <si>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</si>
  <si>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</si>
  <si>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</si>
  <si>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</si>
  <si>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</si>
  <si>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</si>
  <si>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</si>
  <si>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</si>
  <si>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</si>
  <si>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</si>
  <si>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</si>
  <si>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</si>
  <si>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</si>
  <si>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</si>
  <si>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</si>
  <si>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</si>
  <si>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</si>
  <si>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</si>
  <si>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</si>
  <si>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</si>
  <si>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</si>
  <si>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</si>
  <si>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</si>
  <si>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</si>
  <si>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</si>
  <si>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</si>
  <si>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</si>
  <si>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</si>
  <si>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</si>
  <si>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</si>
  <si>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</si>
  <si>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</si>
  <si>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</si>
  <si>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</si>
  <si>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</si>
  <si>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</si>
  <si>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</si>
  <si>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</si>
  <si>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</si>
  <si>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</si>
  <si>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</si>
  <si>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</si>
  <si>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</si>
  <si>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</si>
  <si>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</si>
  <si>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</si>
  <si>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</si>
  <si>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</si>
  <si>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</si>
  <si>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</si>
  <si>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</si>
  <si>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</si>
  <si>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</si>
  <si>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</si>
  <si>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</si>
  <si>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</si>
  <si>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</si>
  <si>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</si>
  <si>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</si>
  <si>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</si>
  <si>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</si>
  <si>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</si>
  <si>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</si>
  <si>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</si>
  <si>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</si>
  <si>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</si>
  <si>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</si>
  <si>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</si>
  <si>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</si>
  <si>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</si>
  <si>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</si>
  <si>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</si>
  <si>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</si>
  <si>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</si>
  <si>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</si>
  <si>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</si>
  <si>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</si>
  <si>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</si>
  <si>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</si>
  <si>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</si>
  <si>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</si>
  <si>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</si>
  <si>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</si>
  <si>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</si>
  <si>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</si>
  <si>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</si>
  <si>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</si>
  <si>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</si>
  <si>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</si>
  <si>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</si>
  <si>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</si>
  <si>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</si>
  <si>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</si>
  <si>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</si>
  <si>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</si>
  <si>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</si>
  <si>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</si>
  <si>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</si>
  <si>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</si>
  <si>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</si>
  <si>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</si>
  <si>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</si>
  <si>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</si>
  <si>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</si>
  <si>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</si>
  <si>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</si>
  <si>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</si>
  <si>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</si>
  <si>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</si>
  <si>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</si>
  <si>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</si>
  <si>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</si>
  <si>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</si>
  <si>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</si>
  <si>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</si>
  <si>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</si>
  <si>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</si>
  <si>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</si>
  <si>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</si>
  <si>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</si>
  <si>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</si>
  <si>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</si>
  <si>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</si>
  <si>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</si>
  <si>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</si>
  <si>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</si>
  <si>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</si>
  <si>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</si>
  <si>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</si>
  <si>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</si>
  <si>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</si>
  <si>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</si>
  <si>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</si>
  <si>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</si>
  <si>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</si>
  <si>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</si>
  <si>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</si>
  <si>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</si>
  <si>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</si>
  <si>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</si>
  <si>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</si>
  <si>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</si>
  <si>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</si>
  <si>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</si>
  <si>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</si>
  <si>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</si>
  <si>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</si>
  <si>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</si>
  <si>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</si>
  <si>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</si>
  <si>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</si>
  <si>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</si>
  <si>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</si>
  <si>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</si>
  <si>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</si>
  <si>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</si>
  <si>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</si>
  <si>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</si>
  <si>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</si>
  <si>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</si>
  <si>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</si>
  <si>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</si>
  <si>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</si>
  <si>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</si>
  <si>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</si>
  <si>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</si>
  <si>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</si>
  <si>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</si>
  <si>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</si>
  <si>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</si>
  <si>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</si>
  <si>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</si>
  <si>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</si>
  <si>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</si>
  <si>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</si>
  <si>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</si>
  <si>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</si>
  <si>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</si>
  <si>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</si>
  <si>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</si>
  <si>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</si>
  <si>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</si>
  <si>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</si>
  <si>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</si>
  <si>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</si>
  <si>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</si>
  <si>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</si>
  <si>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</si>
  <si>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</si>
  <si>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</si>
  <si>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</si>
  <si>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</si>
  <si>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</si>
  <si>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</si>
  <si>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</si>
  <si>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</si>
  <si>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</si>
  <si>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</si>
  <si>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</si>
  <si>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</si>
  <si>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</si>
  <si>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</si>
  <si>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</si>
  <si>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</si>
  <si>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</si>
  <si>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</si>
  <si>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</si>
  <si>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</si>
  <si>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</si>
  <si>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</si>
  <si>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</si>
  <si>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</si>
  <si>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</si>
  <si>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</si>
  <si>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</si>
  <si>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</si>
  <si>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</si>
  <si>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</si>
  <si>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</si>
  <si>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</si>
  <si>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</si>
  <si>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</si>
  <si>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</si>
  <si>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</si>
  <si>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</si>
  <si>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</si>
  <si>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</si>
  <si>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</si>
  <si>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</si>
  <si>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</si>
  <si>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</si>
  <si>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</si>
  <si>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</si>
  <si>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</si>
  <si>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</si>
  <si>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</si>
  <si>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</si>
  <si>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</si>
  <si>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</si>
  <si>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</si>
  <si>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</si>
  <si>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</si>
  <si>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</si>
  <si>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</si>
  <si>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</si>
  <si>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</si>
  <si>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</si>
  <si>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</si>
  <si>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</si>
  <si>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</si>
  <si>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</si>
  <si>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</si>
  <si>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</si>
  <si>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</si>
  <si>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</si>
  <si>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</si>
  <si>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</si>
  <si>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</si>
  <si>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</si>
  <si>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</si>
  <si>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</si>
  <si>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</si>
  <si>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</si>
  <si>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</si>
  <si>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</si>
  <si>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</si>
  <si>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</si>
  <si>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</si>
  <si>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</si>
  <si>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</si>
  <si>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</si>
  <si>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</si>
  <si>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</si>
  <si>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</si>
  <si>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</si>
  <si>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</si>
  <si>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</si>
  <si>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</si>
  <si>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</si>
  <si>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</si>
  <si>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</si>
  <si>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</si>
  <si>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</si>
  <si>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</si>
  <si>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</si>
  <si>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</si>
  <si>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</si>
  <si>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</si>
  <si>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</si>
  <si>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</si>
  <si>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</si>
  <si>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</si>
  <si>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</si>
  <si>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</si>
  <si>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</si>
  <si>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</si>
  <si>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</si>
  <si>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</si>
  <si>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</si>
  <si>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</si>
  <si>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</si>
  <si>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</si>
  <si>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</si>
  <si>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</si>
  <si>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</si>
  <si>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</si>
  <si>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</si>
  <si>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</si>
  <si>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</si>
  <si>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</si>
  <si>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</si>
  <si>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</si>
  <si>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</si>
  <si>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</si>
  <si>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</si>
  <si>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</si>
  <si>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</si>
  <si>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</si>
  <si>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</si>
  <si>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</si>
  <si>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</si>
  <si>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</si>
  <si>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</si>
  <si>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</si>
  <si>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</si>
  <si>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</si>
  <si>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</si>
  <si>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</si>
  <si>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</si>
  <si>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</si>
  <si>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</si>
  <si>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</si>
  <si>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</si>
  <si>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</si>
  <si>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</si>
  <si>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</si>
  <si>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</si>
  <si>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</si>
  <si>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</si>
  <si>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</si>
  <si>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</si>
  <si>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</si>
  <si>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</si>
  <si>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</si>
  <si>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</si>
  <si>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</si>
  <si>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</si>
  <si>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</si>
  <si>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</si>
  <si>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</si>
  <si>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</si>
  <si>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</si>
  <si>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</si>
  <si>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</si>
  <si>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</si>
  <si>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</si>
  <si>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</si>
  <si>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</si>
  <si>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</si>
  <si>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</si>
  <si>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</si>
  <si>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</si>
  <si>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</si>
  <si>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</si>
  <si>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</si>
  <si>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</si>
  <si>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</si>
  <si>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</si>
  <si>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</si>
  <si>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</si>
  <si>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</si>
  <si>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</si>
  <si>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</si>
  <si>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</si>
  <si>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</si>
  <si>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</si>
  <si>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</si>
  <si>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</si>
  <si>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</si>
  <si>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</si>
  <si>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</si>
  <si>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</si>
  <si>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</si>
  <si>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</si>
  <si>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</si>
  <si>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</si>
  <si>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</si>
  <si>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</si>
  <si>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</si>
  <si>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</si>
  <si>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</si>
  <si>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</si>
  <si>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</si>
  <si>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</si>
  <si>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</si>
  <si>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</si>
  <si>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</si>
  <si>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</si>
  <si>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</si>
  <si>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</si>
  <si>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</si>
  <si>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</si>
  <si>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</si>
  <si>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</si>
  <si>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</si>
  <si>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</si>
  <si>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</si>
  <si>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</si>
  <si>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</si>
  <si>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</si>
  <si>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</si>
  <si>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</si>
  <si>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</si>
  <si>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</si>
  <si>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</si>
  <si>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</si>
  <si>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</si>
  <si>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</si>
  <si>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</si>
  <si>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</si>
  <si>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</si>
  <si>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</si>
  <si>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</si>
  <si>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</si>
  <si>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</si>
  <si>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</si>
  <si>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</si>
  <si>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</si>
  <si>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</si>
  <si>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</si>
  <si>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</si>
  <si>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</si>
  <si>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</si>
  <si>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</si>
  <si>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</si>
  <si>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</si>
  <si>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</si>
  <si>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</si>
  <si>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</si>
  <si>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</si>
  <si>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</si>
  <si>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</si>
  <si>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</si>
  <si>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</si>
  <si>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</si>
  <si>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</si>
  <si>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</si>
  <si>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</si>
  <si>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</si>
  <si>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</si>
  <si>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</si>
  <si>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</si>
  <si>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</si>
  <si>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</si>
  <si>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</si>
  <si>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</si>
  <si>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</si>
  <si>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</si>
  <si>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</si>
  <si>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</si>
  <si>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</si>
  <si>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</si>
  <si>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</si>
  <si>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</si>
  <si>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</si>
  <si>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</si>
  <si>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</si>
  <si>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</si>
  <si>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</si>
  <si>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</si>
  <si>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</si>
  <si>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</si>
  <si>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</si>
  <si>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</si>
  <si>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</si>
  <si>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</si>
  <si>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</si>
  <si>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</si>
  <si>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</si>
  <si>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</si>
  <si>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</si>
  <si>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</si>
  <si>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</si>
  <si>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</si>
  <si>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</si>
  <si>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</si>
  <si>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</si>
  <si>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</si>
  <si>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</si>
  <si>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</si>
  <si>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</si>
  <si>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</si>
  <si>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</si>
  <si>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</si>
  <si>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</si>
  <si>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</si>
  <si>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</si>
  <si>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</si>
  <si>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</si>
  <si>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</si>
  <si>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</si>
  <si>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</si>
  <si>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</si>
  <si>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</si>
  <si>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</si>
  <si>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</si>
  <si>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</si>
  <si>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</si>
  <si>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</si>
  <si>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</si>
  <si>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</si>
  <si>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</si>
  <si>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</si>
  <si>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</si>
  <si>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</si>
  <si>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</si>
  <si>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</si>
  <si>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</si>
  <si>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</si>
  <si>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</si>
  <si>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</si>
  <si>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</si>
  <si>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</si>
  <si>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</si>
  <si>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</si>
  <si>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</si>
  <si>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</si>
  <si>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</si>
  <si>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</si>
  <si>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</si>
  <si>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</si>
  <si>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</si>
  <si>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</si>
  <si>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</si>
  <si>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</si>
  <si>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</si>
  <si>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</si>
  <si>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</si>
  <si>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</si>
  <si>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</si>
  <si>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</si>
  <si>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</si>
  <si>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</si>
  <si>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</si>
  <si>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</si>
  <si>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</si>
  <si>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</si>
  <si>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</si>
  <si>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</si>
  <si>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</si>
  <si>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</si>
  <si>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</si>
  <si>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</si>
  <si>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</si>
  <si>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</si>
  <si>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</si>
  <si>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</si>
  <si>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</si>
  <si>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</si>
  <si>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</si>
  <si>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</si>
  <si>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</si>
  <si>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</si>
  <si>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</si>
  <si>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</si>
  <si>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</si>
  <si>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</si>
  <si>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</si>
  <si>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</si>
  <si>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</si>
  <si>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</si>
  <si>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</si>
  <si>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</si>
  <si>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</si>
  <si>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</si>
  <si>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</si>
  <si>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</si>
  <si>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</si>
  <si>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</si>
  <si>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</si>
  <si>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</si>
  <si>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</si>
  <si>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</si>
  <si>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</si>
  <si>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</si>
  <si>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</si>
  <si>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</si>
  <si>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</si>
  <si>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</si>
  <si>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</si>
  <si>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</si>
  <si>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</si>
  <si>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</si>
  <si>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</si>
  <si>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</si>
  <si>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</si>
  <si>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</si>
  <si>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</si>
  <si>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</si>
  <si>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</si>
  <si>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</si>
  <si>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</si>
  <si>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</si>
  <si>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</si>
  <si>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</si>
  <si>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</si>
  <si>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</si>
  <si>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</si>
  <si>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</si>
  <si>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</si>
  <si>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</si>
  <si>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</si>
  <si>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</si>
  <si>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</si>
  <si>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</si>
  <si>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</si>
  <si>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</si>
  <si>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</si>
  <si>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</si>
  <si>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</si>
  <si>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</si>
  <si>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</si>
  <si>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</si>
  <si>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</si>
  <si>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</si>
  <si>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</si>
  <si>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</si>
  <si>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</si>
  <si>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</si>
  <si>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</si>
  <si>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</si>
  <si>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</si>
  <si>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</si>
  <si>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</si>
  <si>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</si>
  <si>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</si>
  <si>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</si>
  <si>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</si>
  <si>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</si>
  <si>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</si>
  <si>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</si>
  <si>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</si>
  <si>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</si>
  <si>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</si>
  <si>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</si>
  <si>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</si>
  <si>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</si>
  <si>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</si>
  <si>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</si>
  <si>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</si>
  <si>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</si>
  <si>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</si>
  <si>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</si>
  <si>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</si>
  <si>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</si>
  <si>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</si>
  <si>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</si>
  <si>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</si>
  <si>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</si>
  <si>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</si>
  <si>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</si>
  <si>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</si>
  <si>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</si>
  <si>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</si>
  <si>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</si>
  <si>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</si>
  <si>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</si>
  <si>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</si>
  <si>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</si>
  <si>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</si>
  <si>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</si>
  <si>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</si>
  <si>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</si>
  <si>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</si>
  <si>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</si>
  <si>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</si>
  <si>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</si>
  <si>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</si>
  <si>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</si>
  <si>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</si>
  <si>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</si>
  <si>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</si>
  <si>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</si>
  <si>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</si>
  <si>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</si>
  <si>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</si>
  <si>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</si>
  <si>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</si>
  <si>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</si>
  <si>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</si>
  <si>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</si>
  <si>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</si>
  <si>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</si>
  <si>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</si>
  <si>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</si>
  <si>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</si>
  <si>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</si>
  <si>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</si>
  <si>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</si>
  <si>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</si>
  <si>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</si>
  <si>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</si>
  <si>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</si>
  <si>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</si>
  <si>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</si>
  <si>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</si>
  <si>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</si>
  <si>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</si>
  <si>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</si>
  <si>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</si>
  <si>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</si>
  <si>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</si>
  <si>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</si>
  <si>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</si>
  <si>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</si>
  <si>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</si>
  <si>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</si>
  <si>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</si>
  <si>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</si>
  <si>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</si>
  <si>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</si>
  <si>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</si>
  <si>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</si>
  <si>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</si>
  <si>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</si>
  <si>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</si>
  <si>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</si>
  <si>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</si>
  <si>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</si>
  <si>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</si>
  <si>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</si>
  <si>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</si>
  <si>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</si>
  <si>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</si>
  <si>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</si>
  <si>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</si>
  <si>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</si>
  <si>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</si>
  <si>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</si>
  <si>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</si>
  <si>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</si>
  <si>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</si>
  <si>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</si>
  <si>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</si>
  <si>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</si>
  <si>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</si>
  <si>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</si>
  <si>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</si>
  <si>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</si>
  <si>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</si>
  <si>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</si>
  <si>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</si>
  <si>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</si>
  <si>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</si>
  <si>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</si>
  <si>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</si>
  <si>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</si>
  <si>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</si>
  <si>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</si>
  <si>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</si>
  <si>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</si>
  <si>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</si>
  <si>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</si>
  <si>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</si>
  <si>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</si>
  <si>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</si>
  <si>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</si>
  <si>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</si>
  <si>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</si>
  <si>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</si>
  <si>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</si>
  <si>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</si>
  <si>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</si>
  <si>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</si>
  <si>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</si>
  <si>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</si>
  <si>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</si>
  <si>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</si>
  <si>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</si>
  <si>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</si>
  <si>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</si>
  <si>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</si>
  <si>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</si>
  <si>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</si>
  <si>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</si>
  <si>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</si>
  <si>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</si>
  <si>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</si>
  <si>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</si>
  <si>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</si>
  <si>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</si>
  <si>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</si>
  <si>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</si>
  <si>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</si>
  <si>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</si>
  <si>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</si>
  <si>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</si>
  <si>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</si>
  <si>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</si>
  <si>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</si>
  <si>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</si>
  <si>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</si>
  <si>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</si>
  <si>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</si>
  <si>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</si>
  <si>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</si>
  <si>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</si>
  <si>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</si>
  <si>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</si>
  <si>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</si>
  <si>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</si>
  <si>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</si>
  <si>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</si>
  <si>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</si>
  <si>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</si>
  <si>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</si>
  <si>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</si>
  <si>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</si>
  <si>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</si>
  <si>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</si>
  <si>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</si>
  <si>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</si>
  <si>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</si>
  <si>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</si>
  <si>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</si>
  <si>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</si>
  <si>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</si>
  <si>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</si>
  <si>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</si>
  <si>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</si>
  <si>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</si>
  <si>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</si>
  <si>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</si>
  <si>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</si>
  <si>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</si>
  <si>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</si>
  <si>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</si>
  <si>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</si>
  <si>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</si>
  <si>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</si>
  <si>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</si>
  <si>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</si>
  <si>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</si>
  <si>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</si>
  <si>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</si>
  <si>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</si>
  <si>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</si>
  <si>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</si>
  <si>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</si>
  <si>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</si>
  <si>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</si>
  <si>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</si>
  <si>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</si>
  <si>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</si>
  <si>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</si>
  <si>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</si>
  <si>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</si>
  <si>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</si>
  <si>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</si>
  <si>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</si>
  <si>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</si>
  <si>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</si>
  <si>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</si>
  <si>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</si>
  <si>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</si>
  <si>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</si>
  <si>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</si>
  <si>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</si>
  <si>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</si>
  <si>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</si>
  <si>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</si>
  <si>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</si>
  <si>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</si>
  <si>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</si>
  <si>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</si>
  <si>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</si>
  <si>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</si>
  <si>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</si>
  <si>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</si>
  <si>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</si>
  <si>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</si>
  <si>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</si>
  <si>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</si>
  <si>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</si>
  <si>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</si>
  <si>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</si>
  <si>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</si>
  <si>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</si>
  <si>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</si>
  <si>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</si>
  <si>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</si>
  <si>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</si>
  <si>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</si>
  <si>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</si>
  <si>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</si>
  <si>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</si>
  <si>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</si>
  <si>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</si>
  <si>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</si>
  <si>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</si>
  <si>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</si>
  <si>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</si>
  <si>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</si>
  <si>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</si>
  <si>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</si>
  <si>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</si>
  <si>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</si>
  <si>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</si>
  <si>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</si>
  <si>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</si>
  <si>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</si>
  <si>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</si>
  <si>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</si>
  <si>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</si>
  <si>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</si>
  <si>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</si>
  <si>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</si>
  <si>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</si>
  <si>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</si>
  <si>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</si>
  <si>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</si>
  <si>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</si>
  <si>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</si>
  <si>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</si>
  <si>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</si>
  <si>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</si>
  <si>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</si>
  <si>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</si>
  <si>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</si>
  <si>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</si>
  <si>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</si>
  <si>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</si>
  <si>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</si>
  <si>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</si>
  <si>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</si>
  <si>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</si>
  <si>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</si>
  <si>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</si>
  <si>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</si>
  <si>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</si>
  <si>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</si>
  <si>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</si>
  <si>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</si>
  <si>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</si>
  <si>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</si>
  <si>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</si>
  <si>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</si>
  <si>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</si>
  <si>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</si>
  <si>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</si>
  <si>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</si>
  <si>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</si>
  <si>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</si>
  <si>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</si>
  <si>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</si>
  <si>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</si>
  <si>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</si>
  <si>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</si>
  <si>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</si>
  <si>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</si>
  <si>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</si>
  <si>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</si>
  <si>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</si>
  <si>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</si>
  <si>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</si>
  <si>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</si>
  <si>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</si>
  <si>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</si>
  <si>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</si>
  <si>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</si>
  <si>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</si>
  <si>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</si>
  <si>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</si>
  <si>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</si>
  <si>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</si>
  <si>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</si>
  <si>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</si>
  <si>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</si>
  <si>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</si>
  <si>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</si>
  <si>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</si>
  <si>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</si>
  <si>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</si>
  <si>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</si>
  <si>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</si>
  <si>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</si>
  <si>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</si>
  <si>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</si>
  <si>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</si>
  <si>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</si>
  <si>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</si>
  <si>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</si>
  <si>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</si>
  <si>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</si>
  <si>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</si>
  <si>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</si>
  <si>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</si>
  <si>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</si>
  <si>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</si>
  <si>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</si>
  <si>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</si>
  <si>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</si>
  <si>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</si>
  <si>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</si>
  <si>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</si>
  <si>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</si>
  <si>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</si>
  <si>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</si>
  <si>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</si>
  <si>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</si>
  <si>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</si>
  <si>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</si>
  <si>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</si>
  <si>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</si>
  <si>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</si>
  <si>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</si>
  <si>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</si>
  <si>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</si>
  <si>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</si>
  <si>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</si>
  <si>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</si>
  <si>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</si>
  <si>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</si>
  <si>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</si>
  <si>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</si>
  <si>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</si>
  <si>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</si>
  <si>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</si>
  <si>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</si>
  <si>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</si>
  <si>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</si>
  <si>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</si>
  <si>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</si>
  <si>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</si>
  <si>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</si>
  <si>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</si>
  <si>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</si>
  <si>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</si>
  <si>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</si>
  <si>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</si>
  <si>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</si>
  <si>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</si>
  <si>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</si>
  <si>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</si>
  <si>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</si>
  <si>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</si>
  <si>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</si>
  <si>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</si>
  <si>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</si>
  <si>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</si>
  <si>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</si>
  <si>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</si>
  <si>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</si>
  <si>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</si>
  <si>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</si>
  <si>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</si>
  <si>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</si>
  <si>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</si>
  <si>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</si>
  <si>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</si>
  <si>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</si>
  <si>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</si>
  <si>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</si>
  <si>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</si>
  <si>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</si>
  <si>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</si>
  <si>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</si>
  <si>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</si>
  <si>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</si>
  <si>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</si>
  <si>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</si>
  <si>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</si>
  <si>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</si>
  <si>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</si>
  <si>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</si>
  <si>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</si>
  <si>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</si>
  <si>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</si>
  <si>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</si>
  <si>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</si>
  <si>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</si>
  <si>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</si>
  <si>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</si>
  <si>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</si>
  <si>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</si>
  <si>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</si>
  <si>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</si>
  <si>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</si>
  <si>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</si>
  <si>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</si>
  <si>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</si>
  <si>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</si>
  <si>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</si>
  <si>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</si>
  <si>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</si>
  <si>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</si>
  <si>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</si>
  <si>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</si>
  <si>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</si>
  <si>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</si>
  <si>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</si>
  <si>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</si>
  <si>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</si>
  <si>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</si>
  <si>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</si>
  <si>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</si>
  <si>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</si>
  <si>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</si>
  <si>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</si>
  <si>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</si>
  <si>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</si>
  <si>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</si>
  <si>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</si>
  <si>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</si>
  <si>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</si>
  <si>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</si>
  <si>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</si>
  <si>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</si>
  <si>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</si>
  <si>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</si>
  <si>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</si>
  <si>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</si>
  <si>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</si>
  <si>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</si>
  <si>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</si>
  <si>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</si>
  <si>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</si>
  <si>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</si>
  <si>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</si>
  <si>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</si>
  <si>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</si>
  <si>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</si>
  <si>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</si>
  <si>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</si>
  <si>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</si>
  <si>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</si>
  <si>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</si>
  <si>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</si>
  <si>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</si>
  <si>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</si>
  <si>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</si>
  <si>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</si>
  <si>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</si>
  <si>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</si>
  <si>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</si>
  <si>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</si>
  <si>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</si>
  <si>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</si>
  <si>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</si>
  <si>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</si>
  <si>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</si>
  <si>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</si>
  <si>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</si>
  <si>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</si>
  <si>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</si>
  <si>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</si>
  <si>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</si>
  <si>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</si>
  <si>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</si>
  <si>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</si>
  <si>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</si>
  <si>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</si>
  <si>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</si>
  <si>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</si>
  <si>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</si>
  <si>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</si>
  <si>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</si>
  <si>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</si>
  <si>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</si>
  <si>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</si>
  <si>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</si>
  <si>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</si>
  <si>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</si>
  <si>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</si>
  <si>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</si>
  <si>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</si>
  <si>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</si>
  <si>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</si>
  <si>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</si>
  <si>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</si>
  <si>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</si>
  <si>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</si>
  <si>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</si>
  <si>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</si>
  <si>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</si>
  <si>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</si>
  <si>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</si>
  <si>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</si>
  <si>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</si>
  <si>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</si>
  <si>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</si>
  <si>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</si>
  <si>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</si>
  <si>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</si>
  <si>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</si>
  <si>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</si>
  <si>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</si>
  <si>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</si>
  <si>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</si>
  <si>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</si>
  <si>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</si>
  <si>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</si>
  <si>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</si>
  <si>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</si>
  <si>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</si>
  <si>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</si>
  <si>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</si>
  <si>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</si>
  <si>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</si>
  <si>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</si>
  <si>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</si>
  <si>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</si>
  <si>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</si>
  <si>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</si>
  <si>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</si>
  <si>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</si>
  <si>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</si>
  <si>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</si>
  <si>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</si>
  <si>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</si>
  <si>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</si>
  <si>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</si>
  <si>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</si>
  <si>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</si>
  <si>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</si>
  <si>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</si>
  <si>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</si>
  <si>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</si>
  <si>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</si>
  <si>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</si>
  <si>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</si>
  <si>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</si>
  <si>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</si>
  <si>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</si>
  <si>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</si>
  <si>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</si>
  <si>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</si>
  <si>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</si>
  <si>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</si>
  <si>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</si>
  <si>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</si>
  <si>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</si>
  <si>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</si>
  <si>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</si>
  <si>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</si>
  <si>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</si>
  <si>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</si>
  <si>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</si>
  <si>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</si>
  <si>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</si>
  <si>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</si>
  <si>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</si>
  <si>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</si>
  <si>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</si>
  <si>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</si>
  <si>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</si>
  <si>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</si>
  <si>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</si>
  <si>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</si>
  <si>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</si>
  <si>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</si>
  <si>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</si>
  <si>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</si>
  <si>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</si>
  <si>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</si>
  <si>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</si>
  <si>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</si>
  <si>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</si>
  <si>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</si>
  <si>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</si>
  <si>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</si>
  <si>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</si>
  <si>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</si>
  <si>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</si>
  <si>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</si>
  <si>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</si>
  <si>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</si>
  <si>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</si>
  <si>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</si>
  <si>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</si>
  <si>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</si>
  <si>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</si>
  <si>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</si>
  <si>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</si>
  <si>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</si>
  <si>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</si>
  <si>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</si>
  <si>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</si>
  <si>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</si>
  <si>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</si>
  <si>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</si>
  <si>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</si>
  <si>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</si>
  <si>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</si>
  <si>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</si>
  <si>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</si>
  <si>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</si>
  <si>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</si>
  <si>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</si>
  <si>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</si>
  <si>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</si>
  <si>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</si>
  <si>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</si>
  <si>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</si>
  <si>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</si>
  <si>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</si>
  <si>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</si>
  <si>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</si>
  <si>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</si>
  <si>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</si>
  <si>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</si>
  <si>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</si>
  <si>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</si>
  <si>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</si>
  <si>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</si>
  <si>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</si>
  <si>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</si>
  <si>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</si>
  <si>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</si>
  <si>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</si>
  <si>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</si>
  <si>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</si>
  <si>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</si>
  <si>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</si>
  <si>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</si>
  <si>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</si>
  <si>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</si>
  <si>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</si>
  <si>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</si>
  <si>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</si>
  <si>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</si>
  <si>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</si>
  <si>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</si>
  <si>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</si>
  <si>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</si>
  <si>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</si>
  <si>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</si>
  <si>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</si>
  <si>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</si>
  <si>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</si>
  <si>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</si>
  <si>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</si>
  <si>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</si>
  <si>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</si>
  <si>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</si>
  <si>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</si>
  <si>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</si>
  <si>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</si>
  <si>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</si>
  <si>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</si>
  <si>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</si>
  <si>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</si>
  <si>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</si>
  <si>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</si>
  <si>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</si>
  <si>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</si>
  <si>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</si>
  <si>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</si>
  <si>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</si>
  <si>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</si>
  <si>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</si>
  <si>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</si>
  <si>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</si>
  <si>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</si>
  <si>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</si>
  <si>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</si>
  <si>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</si>
  <si>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</si>
  <si>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</si>
  <si>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</si>
  <si>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</si>
  <si>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</si>
  <si>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</si>
  <si>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</si>
  <si>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</si>
  <si>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</si>
  <si>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</si>
  <si>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</si>
  <si>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</si>
  <si>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</si>
  <si>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</si>
  <si>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</si>
  <si>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</si>
  <si>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</si>
  <si>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</si>
  <si>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</si>
  <si>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</si>
  <si>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</si>
  <si>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</si>
  <si>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</si>
  <si>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</si>
  <si>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</si>
  <si>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</si>
  <si>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</si>
  <si>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</si>
  <si>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</si>
  <si>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</si>
  <si>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</si>
  <si>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</si>
  <si>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</si>
  <si>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</si>
  <si>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</si>
  <si>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</si>
  <si>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</si>
  <si>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</si>
  <si>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</si>
  <si>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</si>
  <si>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</si>
  <si>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</si>
  <si>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</si>
  <si>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</si>
  <si>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</si>
  <si>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</si>
  <si>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</si>
  <si>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</si>
  <si>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</si>
  <si>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</si>
  <si>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</si>
  <si>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</si>
  <si>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</si>
  <si>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</si>
  <si>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</si>
  <si>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</si>
  <si>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</si>
  <si>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</si>
  <si>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</si>
  <si>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</si>
  <si>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</si>
  <si>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</si>
  <si>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</si>
  <si>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</si>
  <si>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</si>
  <si>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</si>
  <si>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</si>
  <si>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</si>
  <si>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</si>
  <si>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</si>
  <si>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</si>
  <si>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</si>
  <si>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</si>
  <si>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</si>
  <si>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</si>
  <si>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</si>
  <si>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</si>
  <si>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</si>
  <si>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</si>
  <si>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</si>
  <si>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</si>
  <si>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</si>
  <si>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</si>
  <si>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</si>
  <si>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</si>
  <si>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</si>
  <si>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</si>
  <si>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</si>
  <si>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</si>
  <si>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</si>
  <si>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</si>
  <si>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</si>
  <si>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</si>
  <si>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</si>
  <si>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</si>
  <si>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</si>
  <si>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</si>
  <si>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</si>
  <si>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</si>
  <si>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</si>
  <si>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</si>
  <si>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</si>
  <si>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</si>
  <si>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</si>
  <si>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</si>
  <si>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</si>
  <si>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</si>
  <si>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</si>
  <si>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</si>
  <si>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</si>
  <si>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</si>
  <si>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</si>
  <si>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</si>
  <si>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</si>
  <si>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</si>
  <si>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</si>
  <si>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</si>
  <si>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</si>
  <si>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</si>
  <si>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</si>
  <si>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</si>
  <si>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</si>
  <si>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</si>
  <si>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</si>
  <si>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</si>
  <si>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</si>
  <si>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</si>
  <si>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</si>
  <si>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</si>
  <si>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</si>
  <si>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</si>
  <si>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</si>
  <si>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</si>
  <si>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</si>
  <si>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</si>
  <si>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</si>
  <si>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</si>
  <si>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</si>
  <si>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</si>
  <si>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</si>
  <si>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</si>
  <si>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</si>
  <si>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</si>
  <si>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</si>
  <si>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</si>
  <si>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</si>
  <si>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</si>
  <si>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</si>
  <si>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</si>
  <si>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</si>
  <si>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</si>
  <si>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</si>
  <si>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</si>
  <si>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</si>
  <si>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</si>
  <si>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</si>
  <si>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</si>
  <si>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</si>
  <si>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</si>
  <si>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</si>
  <si>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</si>
  <si>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</si>
  <si>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</si>
  <si>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</si>
  <si>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</si>
  <si>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</si>
  <si>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</si>
  <si>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</si>
  <si>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</si>
  <si>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</si>
  <si>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</si>
  <si>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</si>
  <si>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</si>
  <si>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</si>
  <si>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</si>
  <si>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</si>
  <si>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</si>
  <si>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</si>
  <si>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</si>
  <si>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</si>
  <si>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</si>
  <si>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</si>
  <si>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</si>
  <si>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</si>
  <si>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</si>
  <si>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</si>
  <si>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</si>
  <si>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</si>
  <si>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</si>
  <si>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</si>
  <si>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</si>
  <si>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</si>
  <si>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</si>
  <si>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</si>
  <si>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</si>
  <si>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</si>
  <si>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</si>
  <si>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</si>
  <si>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</si>
  <si>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</si>
  <si>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</si>
  <si>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</si>
  <si>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</si>
  <si>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</si>
  <si>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</si>
  <si>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</si>
  <si>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</si>
  <si>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</si>
  <si>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</si>
  <si>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</si>
  <si>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</si>
  <si>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</si>
  <si>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</si>
  <si>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</si>
  <si>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</si>
  <si>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</si>
  <si>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</si>
  <si>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</si>
  <si>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</si>
  <si>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</si>
  <si>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</si>
  <si>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</si>
  <si>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</si>
  <si>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</si>
  <si>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</si>
  <si>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</si>
  <si>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</si>
  <si>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</si>
  <si>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</si>
  <si>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</si>
  <si>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</si>
  <si>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</si>
  <si>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</si>
  <si>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</si>
  <si>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</si>
  <si>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</si>
  <si>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</si>
  <si>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</si>
  <si>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</si>
  <si>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</si>
  <si>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</si>
  <si>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</si>
  <si>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</si>
  <si>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</si>
  <si>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</si>
  <si>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</si>
  <si>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</si>
  <si>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</si>
  <si>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</si>
  <si>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</si>
  <si>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</si>
  <si>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</si>
  <si>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</si>
  <si>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</si>
  <si>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</si>
  <si>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</si>
  <si>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</si>
  <si>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</si>
  <si>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</si>
  <si>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</si>
  <si>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</si>
  <si>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</si>
  <si>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</si>
  <si>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</si>
  <si>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</si>
  <si>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</si>
  <si>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</si>
  <si>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</si>
  <si>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</si>
  <si>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</si>
  <si>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</si>
  <si>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</si>
  <si>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</si>
  <si>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</si>
  <si>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</si>
  <si>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</si>
  <si>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</si>
  <si>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</si>
  <si>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</si>
  <si>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</si>
  <si>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</si>
  <si>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</si>
  <si>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</si>
  <si>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</si>
  <si>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</si>
  <si>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</si>
  <si>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</si>
  <si>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</si>
  <si>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</si>
  <si>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</si>
  <si>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</si>
  <si>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</si>
  <si>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</si>
  <si>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</si>
  <si>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</si>
  <si>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</si>
  <si>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</si>
  <si>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</si>
  <si>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</si>
  <si>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</si>
  <si>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</si>
  <si>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</si>
  <si>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</si>
  <si>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</si>
  <si>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</si>
  <si>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</si>
  <si>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</si>
  <si>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</si>
  <si>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</si>
  <si>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</si>
  <si>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</si>
  <si>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</si>
  <si>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</si>
  <si>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</si>
  <si>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</si>
  <si>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</si>
  <si>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</si>
  <si>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</si>
  <si>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</si>
  <si>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</si>
  <si>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</si>
  <si>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</si>
  <si>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</si>
  <si>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</si>
  <si>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</si>
  <si>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</si>
  <si>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</si>
  <si>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</si>
  <si>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</si>
  <si>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</si>
  <si>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</si>
  <si>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</si>
  <si>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</si>
  <si>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</si>
  <si>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</si>
  <si>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</si>
  <si>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</si>
  <si>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</si>
  <si>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</si>
  <si>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</si>
  <si>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</si>
  <si>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</si>
  <si>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</si>
  <si>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</si>
  <si>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</si>
  <si>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</si>
  <si>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</si>
  <si>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</si>
  <si>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</si>
  <si>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</si>
  <si>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</si>
  <si>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</si>
  <si>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</si>
  <si>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</si>
  <si>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</si>
  <si>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</si>
  <si>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</si>
  <si>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</si>
  <si>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</si>
  <si>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</si>
  <si>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</si>
  <si>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</si>
  <si>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</si>
  <si>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</si>
  <si>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</si>
  <si>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</si>
  <si>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</si>
  <si>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</si>
  <si>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</si>
  <si>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</si>
  <si>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</si>
  <si>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</si>
  <si>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</si>
  <si>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</si>
  <si>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</si>
  <si>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</si>
  <si>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</si>
  <si>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</si>
  <si>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</si>
  <si>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</si>
  <si>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</si>
  <si>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</si>
  <si>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</si>
  <si>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</si>
  <si>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</si>
  <si>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</si>
  <si>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</si>
  <si>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</si>
  <si>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</si>
  <si>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</si>
  <si>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</si>
  <si>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</si>
  <si>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</si>
  <si>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</si>
  <si>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</si>
  <si>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</si>
  <si>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</si>
  <si>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</si>
  <si>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</si>
  <si>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</si>
  <si>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</si>
  <si>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</si>
  <si>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</si>
  <si>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</si>
  <si>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</si>
  <si>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</si>
  <si>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</si>
  <si>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</si>
  <si>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</si>
  <si>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</si>
  <si>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</si>
  <si>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</si>
  <si>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</si>
  <si>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</si>
  <si>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</si>
  <si>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</si>
  <si>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</si>
  <si>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</si>
  <si>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</si>
  <si>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</si>
  <si>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</si>
  <si>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</si>
  <si>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</si>
  <si>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</si>
  <si>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</si>
  <si>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</si>
  <si>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</si>
  <si>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</si>
  <si>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</si>
  <si>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</si>
  <si>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</si>
  <si>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</si>
  <si>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</si>
  <si>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</si>
  <si>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</si>
  <si>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</si>
  <si>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</si>
  <si>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</si>
  <si>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</si>
  <si>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</si>
  <si>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</si>
  <si>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</si>
  <si>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</si>
  <si>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</si>
  <si>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</si>
  <si>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</si>
  <si>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</si>
  <si>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</si>
  <si>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</si>
  <si>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</si>
  <si>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</si>
  <si>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</si>
  <si>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</si>
  <si>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</si>
  <si>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</si>
  <si>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</si>
  <si>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</si>
  <si>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</si>
  <si>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</si>
  <si>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</si>
  <si>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</si>
  <si>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</si>
  <si>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</si>
  <si>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</si>
  <si>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</si>
  <si>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</si>
  <si>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</si>
  <si>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</si>
  <si>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</si>
  <si>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</si>
  <si>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</si>
  <si>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</si>
  <si>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</si>
  <si>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</si>
  <si>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</si>
  <si>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</si>
  <si>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</si>
  <si>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</si>
  <si>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</si>
  <si>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</si>
  <si>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</si>
  <si>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</si>
  <si>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</si>
  <si>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</si>
  <si>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</si>
  <si>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</si>
  <si>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</si>
  <si>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</si>
  <si>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</si>
  <si>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</si>
  <si>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</si>
  <si>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</si>
  <si>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</si>
  <si>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</si>
  <si>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</si>
  <si>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</si>
  <si>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</si>
  <si>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</si>
  <si>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</si>
  <si>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</si>
  <si>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</si>
  <si>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</si>
  <si>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</si>
  <si>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</si>
  <si>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</si>
  <si>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</si>
  <si>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</si>
  <si>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</si>
  <si>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</si>
  <si>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</si>
  <si>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</si>
  <si>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</si>
  <si>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</si>
  <si>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</si>
  <si>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</si>
  <si>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</si>
  <si>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</si>
  <si>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</si>
  <si>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</si>
  <si>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</si>
  <si>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</si>
  <si>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</si>
  <si>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</si>
  <si>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</si>
  <si>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</si>
  <si>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</si>
  <si>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</si>
  <si>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</si>
  <si>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</si>
  <si>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</si>
  <si>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</si>
  <si>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</si>
  <si>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</si>
  <si>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</si>
  <si>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</si>
  <si>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</si>
  <si>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</si>
  <si>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</si>
  <si>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</si>
  <si>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</si>
  <si>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</si>
  <si>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</si>
  <si>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</si>
  <si>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</si>
  <si>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</si>
  <si>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</si>
  <si>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</si>
  <si>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</si>
  <si>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</si>
  <si>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</si>
  <si>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</si>
  <si>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</si>
  <si>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</si>
  <si>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</si>
  <si>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</si>
  <si>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</si>
  <si>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</si>
  <si>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</si>
  <si>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</si>
  <si>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</si>
  <si>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</si>
  <si>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</si>
  <si>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</si>
  <si>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</si>
  <si>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</si>
  <si>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</si>
  <si>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</si>
  <si>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</si>
  <si>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</si>
  <si>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</si>
  <si>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</si>
  <si>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</si>
  <si>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</si>
  <si>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</si>
  <si>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</si>
  <si>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</si>
  <si>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</si>
  <si>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</si>
  <si>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</si>
  <si>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</si>
  <si>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</si>
  <si>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</si>
  <si>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</si>
  <si>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</si>
  <si>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</si>
  <si>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</si>
  <si>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</si>
  <si>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</si>
  <si>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</si>
  <si>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</si>
  <si>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</si>
  <si>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</si>
  <si>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</si>
  <si>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</si>
  <si>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</si>
  <si>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</si>
  <si>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</si>
  <si>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</si>
  <si>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</si>
  <si>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</si>
  <si>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</si>
  <si>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</si>
  <si>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</si>
  <si>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</si>
  <si>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</si>
  <si>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</si>
  <si>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</si>
  <si>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</si>
  <si>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</si>
  <si>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</si>
  <si>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</si>
  <si>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</si>
  <si>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</si>
  <si>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</si>
  <si>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</si>
  <si>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</si>
  <si>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</si>
  <si>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</si>
  <si>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</si>
  <si>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</si>
  <si>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</si>
  <si>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</si>
  <si>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</si>
  <si>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</si>
  <si>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</si>
  <si>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</si>
  <si>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</si>
  <si>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</si>
  <si>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</si>
  <si>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</si>
  <si>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</si>
  <si>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</si>
  <si>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</si>
  <si>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</si>
  <si>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</si>
  <si>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</si>
  <si>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</si>
  <si>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</si>
  <si>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</si>
  <si>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</si>
  <si>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</si>
  <si>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</si>
  <si>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</si>
  <si>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</si>
  <si>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</si>
  <si>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</si>
  <si>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</si>
  <si>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</si>
  <si>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</si>
  <si>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</si>
  <si>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</si>
  <si>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</si>
  <si>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</si>
  <si>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</si>
  <si>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</si>
  <si>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</si>
  <si>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</si>
  <si>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</si>
  <si>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</si>
  <si>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</si>
  <si>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</si>
  <si>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</si>
  <si>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</si>
  <si>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</si>
  <si>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</si>
  <si>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</si>
  <si>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</si>
  <si>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</si>
  <si>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</si>
  <si>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</si>
  <si>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</si>
  <si>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</si>
  <si>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</si>
  <si>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</si>
  <si>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</si>
  <si>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</si>
  <si>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</si>
  <si>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</si>
  <si>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</si>
  <si>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</si>
  <si>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</si>
  <si>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</si>
  <si>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</si>
  <si>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</si>
  <si>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</si>
  <si>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</si>
  <si>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</si>
  <si>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</si>
  <si>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</si>
  <si>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</si>
  <si>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</si>
  <si>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</si>
  <si>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</si>
  <si>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</si>
  <si>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</si>
  <si>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</si>
  <si>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</si>
  <si>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</si>
  <si>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</si>
  <si>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</si>
  <si>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</si>
  <si>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</si>
  <si>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</si>
  <si>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</si>
  <si>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</si>
  <si>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</si>
  <si>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</si>
  <si>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</si>
  <si>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</si>
  <si>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</si>
  <si>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</si>
  <si>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</si>
  <si>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</si>
  <si>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</si>
  <si>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</si>
  <si>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</si>
  <si>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</si>
  <si>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</si>
  <si>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</si>
  <si>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</si>
  <si>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</si>
  <si>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</si>
  <si>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</si>
  <si>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</si>
  <si>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</si>
  <si>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</si>
  <si>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</si>
  <si>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</si>
  <si>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</si>
  <si>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</si>
  <si>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</si>
  <si>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</si>
  <si>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</si>
  <si>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</si>
  <si>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</si>
  <si>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</si>
  <si>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</si>
  <si>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</si>
  <si>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</si>
  <si>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</si>
  <si>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</si>
  <si>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</si>
  <si>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</si>
  <si>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</si>
  <si>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</si>
  <si>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</si>
  <si>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</si>
  <si>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</si>
  <si>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</si>
  <si>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</si>
  <si>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</si>
  <si>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</si>
  <si>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</si>
  <si>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</si>
  <si>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</si>
  <si>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</si>
  <si>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</si>
  <si>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</si>
  <si>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</si>
  <si>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</si>
  <si>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</si>
  <si>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</si>
  <si>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</si>
  <si>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</si>
  <si>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</si>
  <si>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</si>
  <si>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</si>
  <si>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</si>
  <si>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</si>
  <si>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</si>
  <si>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</si>
  <si>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</si>
  <si>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</si>
  <si>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</si>
  <si>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</si>
  <si>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</si>
  <si>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</si>
  <si>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</si>
  <si>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</si>
  <si>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</si>
  <si>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</si>
  <si>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</si>
  <si>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</si>
  <si>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</si>
  <si>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</si>
  <si>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</si>
  <si>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</si>
  <si>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</si>
  <si>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</si>
  <si>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</si>
  <si>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</si>
  <si>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</si>
  <si>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</si>
  <si>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</si>
  <si>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</si>
  <si>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</si>
  <si>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</si>
  <si>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</si>
  <si>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</si>
  <si>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</si>
  <si>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</si>
  <si>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</si>
  <si>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</si>
  <si>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</si>
  <si>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</si>
  <si>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</si>
  <si>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</si>
  <si>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</si>
  <si>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</si>
  <si>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</si>
  <si>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</si>
  <si>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</si>
  <si>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</si>
  <si>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</si>
  <si>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</si>
  <si>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</si>
  <si>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</si>
  <si>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</si>
  <si>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</si>
  <si>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</si>
  <si>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</si>
  <si>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</si>
  <si>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</si>
  <si>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</si>
  <si>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</si>
  <si>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</si>
  <si>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</si>
  <si>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</si>
  <si>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</si>
  <si>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</si>
  <si>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</si>
  <si>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</si>
  <si>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</si>
  <si>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</si>
  <si>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</si>
  <si>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</si>
  <si>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</si>
  <si>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</si>
  <si>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</si>
  <si>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</si>
  <si>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</si>
  <si>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</si>
  <si>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</si>
  <si>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</si>
  <si>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</si>
  <si>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</si>
  <si>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</si>
  <si>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</si>
  <si>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</si>
  <si>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</si>
  <si>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</si>
  <si>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</si>
  <si>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</si>
  <si>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</si>
  <si>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</si>
  <si>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</si>
  <si>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</si>
  <si>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</si>
  <si>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</si>
  <si>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</si>
  <si>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</si>
  <si>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</si>
  <si>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</si>
  <si>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</si>
  <si>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</si>
  <si>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</si>
  <si>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</si>
  <si>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</si>
  <si>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</si>
  <si>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</si>
  <si>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</si>
  <si>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</si>
  <si>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</si>
  <si>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</si>
  <si>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</si>
  <si>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</si>
  <si>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</si>
  <si>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</si>
  <si>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</si>
  <si>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</si>
  <si>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</si>
  <si>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</si>
  <si>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</si>
  <si>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</si>
  <si>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</si>
  <si>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</si>
  <si>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</si>
  <si>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</si>
  <si>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</si>
  <si>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</si>
  <si>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</si>
  <si>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</si>
  <si>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</si>
  <si>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</si>
  <si>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</si>
  <si>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</si>
  <si>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</si>
  <si>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</si>
  <si>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</si>
  <si>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</si>
  <si>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</si>
  <si>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</si>
  <si>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</si>
  <si>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</si>
  <si>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</si>
  <si>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</si>
  <si>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</si>
  <si>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</si>
  <si>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</si>
  <si>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</si>
  <si>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</si>
  <si>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</si>
  <si>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</si>
  <si>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</si>
  <si>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</si>
  <si>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</si>
  <si>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</si>
  <si>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</si>
  <si>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</si>
  <si>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</si>
  <si>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</si>
  <si>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</si>
  <si>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</si>
  <si>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</si>
  <si>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</si>
  <si>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</si>
  <si>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</si>
  <si>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</si>
  <si>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</si>
  <si>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</si>
  <si>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</si>
  <si>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</si>
  <si>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</si>
  <si>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</si>
  <si>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</si>
  <si>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</si>
  <si>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</si>
  <si>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</si>
  <si>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</si>
  <si>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</si>
  <si>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</si>
  <si>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</si>
  <si>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</si>
  <si>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</si>
  <si>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</si>
  <si>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</si>
  <si>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</si>
  <si>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</si>
  <si>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</si>
  <si>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</si>
  <si>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</si>
  <si>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</si>
  <si>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</si>
  <si>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</si>
  <si>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</si>
  <si>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</si>
  <si>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</si>
  <si>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</si>
  <si>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</si>
  <si>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</si>
  <si>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</si>
  <si>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</si>
  <si>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</si>
  <si>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</si>
  <si>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</si>
  <si>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</si>
  <si>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</si>
  <si>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</si>
  <si>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</si>
  <si>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</si>
  <si>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</si>
  <si>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</si>
  <si>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</si>
  <si>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</si>
  <si>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</si>
  <si>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</si>
  <si>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</si>
  <si>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</si>
  <si>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</si>
  <si>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</si>
  <si>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</si>
  <si>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</si>
  <si>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</si>
  <si>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</si>
  <si>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</si>
  <si>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</si>
  <si>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</si>
  <si>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</si>
  <si>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</si>
  <si>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</si>
  <si>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</si>
  <si>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</si>
  <si>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</si>
  <si>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</si>
  <si>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</si>
  <si>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</si>
  <si>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</si>
  <si>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</si>
  <si>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</si>
  <si>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</si>
  <si>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</si>
  <si>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</si>
  <si>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</si>
  <si>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</si>
  <si>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</si>
  <si>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</si>
  <si>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</si>
  <si>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</si>
  <si>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</si>
  <si>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</si>
  <si>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</si>
  <si>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</si>
  <si>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</si>
  <si>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</si>
  <si>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</si>
  <si>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</si>
  <si>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</si>
  <si>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</si>
  <si>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</si>
  <si>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</si>
  <si>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</si>
  <si>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</si>
  <si>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</si>
  <si>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</si>
  <si>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</si>
  <si>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</si>
  <si>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</si>
  <si>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</si>
  <si>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</si>
  <si>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</si>
  <si>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</si>
  <si>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</si>
  <si>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</si>
  <si>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</si>
  <si>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</si>
  <si>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</si>
  <si>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</si>
  <si>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</si>
  <si>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</si>
  <si>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</si>
  <si>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</si>
  <si>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</si>
  <si>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</si>
  <si>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</si>
  <si>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</si>
  <si>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</si>
  <si>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</si>
  <si>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</si>
  <si>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</si>
  <si>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</si>
  <si>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</si>
  <si>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</si>
  <si>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</si>
  <si>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</si>
  <si>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</si>
  <si>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</si>
  <si>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</si>
  <si>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</si>
  <si>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</si>
  <si>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</si>
  <si>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</si>
  <si>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</si>
  <si>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</si>
  <si>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</si>
  <si>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</si>
  <si>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</si>
  <si>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</si>
  <si>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</si>
  <si>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</si>
  <si>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</si>
  <si>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</si>
  <si>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</si>
  <si>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</si>
  <si>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</si>
  <si>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</si>
  <si>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</si>
  <si>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</si>
  <si>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</si>
  <si>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</si>
  <si>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</si>
  <si>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</si>
  <si>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</si>
  <si>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</si>
  <si>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</si>
  <si>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</si>
  <si>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</si>
  <si>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</si>
  <si>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</si>
  <si>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</si>
  <si>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</si>
  <si>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</si>
  <si>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</si>
  <si>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</si>
  <si>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</si>
  <si>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</si>
  <si>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</si>
  <si>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</si>
  <si>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</si>
  <si>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</si>
  <si>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</si>
  <si>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</si>
  <si>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</si>
  <si>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</si>
  <si>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</si>
  <si>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</si>
  <si>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</si>
  <si>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</si>
  <si>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</si>
  <si>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</si>
  <si>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</si>
  <si>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</si>
  <si>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</si>
  <si>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</si>
  <si>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</si>
  <si>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</si>
  <si>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</si>
  <si>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</si>
  <si>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</si>
  <si>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</si>
  <si>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</si>
  <si>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</si>
  <si>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</si>
  <si>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</si>
  <si>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</si>
  <si>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</si>
  <si>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</si>
  <si>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</si>
  <si>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</si>
  <si>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</si>
  <si>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</si>
  <si>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</si>
  <si>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</si>
  <si>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</si>
  <si>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</si>
  <si>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</si>
  <si>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</si>
  <si>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</si>
  <si>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</si>
  <si>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</si>
  <si>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</si>
  <si>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</si>
  <si>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</si>
  <si>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</si>
  <si>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</si>
  <si>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</si>
  <si>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</si>
  <si>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</si>
  <si>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</si>
  <si>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</si>
  <si>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</si>
  <si>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</si>
  <si>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</si>
  <si>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</si>
  <si>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</si>
  <si>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</si>
  <si>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</si>
  <si>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</si>
  <si>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</si>
  <si>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</si>
  <si>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</si>
  <si>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</si>
  <si>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</si>
  <si>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</si>
  <si>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</si>
  <si>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</si>
  <si>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</si>
  <si>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</si>
  <si>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</si>
  <si>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</si>
  <si>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</si>
  <si>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</si>
  <si>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</si>
  <si>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</si>
  <si>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</si>
  <si>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</si>
  <si>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</si>
  <si>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</si>
  <si>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</si>
  <si>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</si>
  <si>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</si>
  <si>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</si>
  <si>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</si>
  <si>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</si>
  <si>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</si>
  <si>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</si>
  <si>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</si>
  <si>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</si>
  <si>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</si>
  <si>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</si>
  <si>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</si>
  <si>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</si>
  <si>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</si>
  <si>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</si>
  <si>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</si>
  <si>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</si>
  <si>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</si>
  <si>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</si>
  <si>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</si>
  <si>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</si>
  <si>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</si>
  <si>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</si>
  <si>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</si>
  <si>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</si>
  <si>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</si>
  <si>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</si>
  <si>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</si>
  <si>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</si>
  <si>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</si>
  <si>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</si>
  <si>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</si>
  <si>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</si>
  <si>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</si>
  <si>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</si>
  <si>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</si>
  <si>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</si>
  <si>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</si>
  <si>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</si>
  <si>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</si>
  <si>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</si>
  <si>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</si>
  <si>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</si>
  <si>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</si>
  <si>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</si>
  <si>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</si>
  <si>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</si>
  <si>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</si>
  <si>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</si>
  <si>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</si>
  <si>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</si>
  <si>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</si>
  <si>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</si>
  <si>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</si>
  <si>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</si>
  <si>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</si>
  <si>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</si>
  <si>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</si>
  <si>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</si>
  <si>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</si>
  <si>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</si>
  <si>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</si>
  <si>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</si>
  <si>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</si>
  <si>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</si>
  <si>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</si>
  <si>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</si>
  <si>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</si>
  <si>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</si>
  <si>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</si>
  <si>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</si>
  <si>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</si>
  <si>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</si>
  <si>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</si>
  <si>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</si>
  <si>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</si>
  <si>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</si>
  <si>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</si>
  <si>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</si>
  <si>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</si>
  <si>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</si>
  <si>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</si>
  <si>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</si>
  <si>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</si>
  <si>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</si>
  <si>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</si>
  <si>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</si>
  <si>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</si>
  <si>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</si>
  <si>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</si>
  <si>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</si>
  <si>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</si>
  <si>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</si>
  <si>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</si>
  <si>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</si>
  <si>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</si>
  <si>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</si>
  <si>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</si>
  <si>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</si>
  <si>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</si>
  <si>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</si>
  <si>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</si>
  <si>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</si>
  <si>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</si>
  <si>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</si>
  <si>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</si>
  <si>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</si>
  <si>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</si>
  <si>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</si>
  <si>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</si>
  <si>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</si>
  <si>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</si>
  <si>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</si>
  <si>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</si>
  <si>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</si>
  <si>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</si>
  <si>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</si>
  <si>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</si>
  <si>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</si>
  <si>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</si>
  <si>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</si>
  <si>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</si>
  <si>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</si>
  <si>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</si>
  <si>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</si>
  <si>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</si>
  <si>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</si>
  <si>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</si>
  <si>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</si>
  <si>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</si>
  <si>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</si>
  <si>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</si>
  <si>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</si>
  <si>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</si>
  <si>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</si>
  <si>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</si>
  <si>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</si>
  <si>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</si>
  <si>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</si>
  <si>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</si>
  <si>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</si>
  <si>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</si>
  <si>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</si>
  <si>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</si>
  <si>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</si>
  <si>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</si>
  <si>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</si>
  <si>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</si>
  <si>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</si>
  <si>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</si>
  <si>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</si>
  <si>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</si>
  <si>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</si>
  <si>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</si>
  <si>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</si>
  <si>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</si>
  <si>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</si>
  <si>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</si>
  <si>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</si>
  <si>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</si>
  <si>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</si>
  <si>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</si>
  <si>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</si>
  <si>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</si>
  <si>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</si>
  <si>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</si>
  <si>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</si>
  <si>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</si>
  <si>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</si>
  <si>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</si>
  <si>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</si>
  <si>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</si>
  <si>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</si>
  <si>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</si>
  <si>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</si>
  <si>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</si>
  <si>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</si>
  <si>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</si>
  <si>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</si>
  <si>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</si>
  <si>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</si>
  <si>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</si>
  <si>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</si>
  <si>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</si>
  <si>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</si>
  <si>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</si>
  <si>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</si>
  <si>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</si>
  <si>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</si>
  <si>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</si>
  <si>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</si>
  <si>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</si>
  <si>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</si>
  <si>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</si>
  <si>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</si>
  <si>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</si>
  <si>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</si>
  <si>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</si>
  <si>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</si>
  <si>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</si>
  <si>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</si>
  <si>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</si>
  <si>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</si>
  <si>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</si>
  <si>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</si>
  <si>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</si>
  <si>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</si>
  <si>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</si>
  <si>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</si>
  <si>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</si>
  <si>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</si>
  <si>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</si>
  <si>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</si>
  <si>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</si>
  <si>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</si>
  <si>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</si>
  <si>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</si>
  <si>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</si>
  <si>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</si>
  <si>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</si>
  <si>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</si>
  <si>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</si>
  <si>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</si>
  <si>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</si>
  <si>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</si>
  <si>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</si>
  <si>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</si>
  <si>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</si>
  <si>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</si>
  <si>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</si>
  <si>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</si>
  <si>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</si>
  <si>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</si>
  <si>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</si>
  <si>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</si>
  <si>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</si>
  <si>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</si>
  <si>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</si>
  <si>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</si>
  <si>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</si>
  <si>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</si>
  <si>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</si>
  <si>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</si>
  <si>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</si>
  <si>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</si>
  <si>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</si>
  <si>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</si>
  <si>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</si>
  <si>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</si>
  <si>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</si>
  <si>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</si>
  <si>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</si>
  <si>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</si>
  <si>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</si>
  <si>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</si>
  <si>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</si>
  <si>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</si>
  <si>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</si>
  <si>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</si>
  <si>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</si>
  <si>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</si>
  <si>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</si>
  <si>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</si>
  <si>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</si>
  <si>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</si>
  <si>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</si>
  <si>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</si>
  <si>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</si>
  <si>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</si>
  <si>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</si>
  <si>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</si>
  <si>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</si>
  <si>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</si>
  <si>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</si>
  <si>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</si>
  <si>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</si>
  <si>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</si>
  <si>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</si>
  <si>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</si>
  <si>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</si>
  <si>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</si>
  <si>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</si>
  <si>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</si>
  <si>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</si>
  <si>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</si>
  <si>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</si>
  <si>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</si>
  <si>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</si>
  <si>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</si>
  <si>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</si>
  <si>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</si>
  <si>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</si>
  <si>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</si>
  <si>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</si>
  <si>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</si>
  <si>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</si>
  <si>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</si>
  <si>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</si>
  <si>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</si>
  <si>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</si>
  <si>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</si>
  <si>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</si>
  <si>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</si>
  <si>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</si>
  <si>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</si>
  <si>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</si>
  <si>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</si>
  <si>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</si>
  <si>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</si>
  <si>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</si>
  <si>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</si>
  <si>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</si>
  <si>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</si>
  <si>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</si>
  <si>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</si>
  <si>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</si>
  <si>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</si>
  <si>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</si>
  <si>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</si>
  <si>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</si>
  <si>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</si>
  <si>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</si>
  <si>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</si>
  <si>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</si>
  <si>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</si>
  <si>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</si>
  <si>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</si>
  <si>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</si>
  <si>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</si>
  <si>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</si>
  <si>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</si>
  <si>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</si>
  <si>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</si>
  <si>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</si>
  <si>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</si>
  <si>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</si>
  <si>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</si>
  <si>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</si>
  <si>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</si>
  <si>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</si>
  <si>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</si>
  <si>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</si>
  <si>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</si>
  <si>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</si>
  <si>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</si>
  <si>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</si>
  <si>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</si>
  <si>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</si>
  <si>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</si>
  <si>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</si>
  <si>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</si>
  <si>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</si>
  <si>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</si>
  <si>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</si>
  <si>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</si>
  <si>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</si>
  <si>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</si>
  <si>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</si>
  <si>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</si>
  <si>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</si>
  <si>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</si>
  <si>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</si>
  <si>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</si>
  <si>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</si>
  <si>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</si>
  <si>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</si>
  <si>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</si>
  <si>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</si>
  <si>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</si>
  <si>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</si>
  <si>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</si>
  <si>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</si>
  <si>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</si>
  <si>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</si>
  <si>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</si>
  <si>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</si>
  <si>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</si>
  <si>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</si>
  <si>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</si>
  <si>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</si>
  <si>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</si>
  <si>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</si>
  <si>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</si>
  <si>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</si>
  <si>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</si>
  <si>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</si>
  <si>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</si>
  <si>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</si>
  <si>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</si>
  <si>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</si>
  <si>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</si>
  <si>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</si>
  <si>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</si>
  <si>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</si>
  <si>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</si>
  <si>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</si>
  <si>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</si>
  <si>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</si>
  <si>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</si>
  <si>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</si>
  <si>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</si>
  <si>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</si>
  <si>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</si>
  <si>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</si>
  <si>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</si>
  <si>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</si>
  <si>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</si>
  <si>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</si>
  <si>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</si>
  <si>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</si>
  <si>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</si>
  <si>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</si>
  <si>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</si>
  <si>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</si>
  <si>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</si>
  <si>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</si>
  <si>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</si>
  <si>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</si>
  <si>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</si>
  <si>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</si>
  <si>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</si>
  <si>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</si>
  <si>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</si>
  <si>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</si>
  <si>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</si>
  <si>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</si>
  <si>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</si>
  <si>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</si>
  <si>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</si>
  <si>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</si>
  <si>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</si>
  <si>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</si>
  <si>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</si>
  <si>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</si>
  <si>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</si>
  <si>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</si>
  <si>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</si>
  <si>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</si>
  <si>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</si>
  <si>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</si>
  <si>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</si>
  <si>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</si>
  <si>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</si>
  <si>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</si>
  <si>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</si>
  <si>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</si>
  <si>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</si>
  <si>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</si>
  <si>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</si>
  <si>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</si>
  <si>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</si>
  <si>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</si>
  <si>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</si>
  <si>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</si>
  <si>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</si>
  <si>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</si>
  <si>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</si>
  <si>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</si>
  <si>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</si>
  <si>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</si>
  <si>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</si>
  <si>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</si>
  <si>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</si>
  <si>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</si>
  <si>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</si>
  <si>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</si>
  <si>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</si>
  <si>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</si>
  <si>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</si>
  <si>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</si>
  <si>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</si>
  <si>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</si>
  <si>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</si>
  <si>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</si>
  <si>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</si>
  <si>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</si>
  <si>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</si>
  <si>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</si>
  <si>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</si>
  <si>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</si>
  <si>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</si>
  <si>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</si>
  <si>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</si>
  <si>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</si>
  <si>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</si>
  <si>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</si>
  <si>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</si>
  <si>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</si>
  <si>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</si>
  <si>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</si>
  <si>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</si>
  <si>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</si>
  <si>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</si>
  <si>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</si>
  <si>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</si>
  <si>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</si>
  <si>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</si>
  <si>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</si>
  <si>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</si>
  <si>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</si>
  <si>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</si>
  <si>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</si>
  <si>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</si>
  <si>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</si>
  <si>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</si>
  <si>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</si>
  <si>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</si>
  <si>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</si>
  <si>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</si>
  <si>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</si>
  <si>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</si>
  <si>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</si>
  <si>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</si>
  <si>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</si>
  <si>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</si>
  <si>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</si>
  <si>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</si>
  <si>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</si>
  <si>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</si>
  <si>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</si>
  <si>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</si>
  <si>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</si>
  <si>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</si>
  <si>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</si>
  <si>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</si>
  <si>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</si>
  <si>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</si>
  <si>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</si>
  <si>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</si>
  <si>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</si>
  <si>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</si>
  <si>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</si>
  <si>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</si>
  <si>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</si>
  <si>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</si>
  <si>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</si>
  <si>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</si>
  <si>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</si>
  <si>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</si>
  <si>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</si>
  <si>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</si>
  <si>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</si>
  <si>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</si>
  <si>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</si>
  <si>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</si>
  <si>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</si>
  <si>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</si>
  <si>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</si>
  <si>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</si>
  <si>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</si>
  <si>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</si>
  <si>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</si>
  <si>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</si>
  <si>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</si>
  <si>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</si>
  <si>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</si>
  <si>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</si>
  <si>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</si>
  <si>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</si>
  <si>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</si>
  <si>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</si>
  <si>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</si>
  <si>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</si>
  <si>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</si>
  <si>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</si>
  <si>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</si>
  <si>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</si>
  <si>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</si>
  <si>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</si>
  <si>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</si>
  <si>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</si>
  <si>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</si>
  <si>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</si>
  <si>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</si>
  <si>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</si>
  <si>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</si>
  <si>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</si>
  <si>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</si>
  <si>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</si>
  <si>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</si>
  <si>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</si>
  <si>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</si>
  <si>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</si>
  <si>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</si>
  <si>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</si>
  <si>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</si>
  <si>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</si>
  <si>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</si>
  <si>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</si>
  <si>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</si>
  <si>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</si>
  <si>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</si>
  <si>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</si>
  <si>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</si>
  <si>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</si>
  <si>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</si>
  <si>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</si>
  <si>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</si>
  <si>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</si>
  <si>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</si>
  <si>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</si>
  <si>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</si>
  <si>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</si>
  <si>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</si>
  <si>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</si>
  <si>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</si>
  <si>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</si>
  <si>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</si>
  <si>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</si>
  <si>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</si>
  <si>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</si>
  <si>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</si>
  <si>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</si>
  <si>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</si>
  <si>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</si>
  <si>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</si>
  <si>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</si>
  <si>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</si>
  <si>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</si>
  <si>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</si>
  <si>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</si>
  <si>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</si>
  <si>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</si>
  <si>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</si>
  <si>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</si>
  <si>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</si>
  <si>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</si>
  <si>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</si>
  <si>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</si>
  <si>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</si>
  <si>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</si>
  <si>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</si>
  <si>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</si>
  <si>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</si>
  <si>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</si>
  <si>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</si>
  <si>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</si>
  <si>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</si>
  <si>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</si>
  <si>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</si>
  <si>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</si>
  <si>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</si>
  <si>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</si>
  <si>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</si>
  <si>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</si>
  <si>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</si>
  <si>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</si>
  <si>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</si>
  <si>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</si>
  <si>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</si>
  <si>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</si>
  <si>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</si>
  <si>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</si>
  <si>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</si>
  <si>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</si>
  <si>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</si>
  <si>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</si>
  <si>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</si>
  <si>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</si>
  <si>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</si>
  <si>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</si>
  <si>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</si>
  <si>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</si>
  <si>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</si>
  <si>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</si>
  <si>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</si>
  <si>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</si>
  <si>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</si>
  <si>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</si>
  <si>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</si>
  <si>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</si>
  <si>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</si>
  <si>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</si>
  <si>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</si>
  <si>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</si>
  <si>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</si>
  <si>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</si>
  <si>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</si>
  <si>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</si>
  <si>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</si>
  <si>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</si>
  <si>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</si>
  <si>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</si>
  <si>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</si>
  <si>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</si>
  <si>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</si>
  <si>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</si>
  <si>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</si>
  <si>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</si>
  <si>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</si>
  <si>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</si>
  <si>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</si>
  <si>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</si>
  <si>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</si>
  <si>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</si>
  <si>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</si>
  <si>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</si>
  <si>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</si>
  <si>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</si>
  <si>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</si>
  <si>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</si>
  <si>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</si>
  <si>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</si>
  <si>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</si>
  <si>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</si>
  <si>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</si>
  <si>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</si>
  <si>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</si>
  <si>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</si>
  <si>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</si>
  <si>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</si>
  <si>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</si>
  <si>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</si>
  <si>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</si>
  <si>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</si>
  <si>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</si>
  <si>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</si>
  <si>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</si>
  <si>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</si>
  <si>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</si>
  <si>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</si>
  <si>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</si>
  <si>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</si>
  <si>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</si>
  <si>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</si>
  <si>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</si>
  <si>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</si>
  <si>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</si>
  <si>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</si>
  <si>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</si>
  <si>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</si>
  <si>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</si>
  <si>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</si>
  <si>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</si>
  <si>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</si>
  <si>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</si>
  <si>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</si>
  <si>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</si>
  <si>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</si>
  <si>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</si>
  <si>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</si>
  <si>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</si>
  <si>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</si>
  <si>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</si>
  <si>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</si>
  <si>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</si>
  <si>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</si>
  <si>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</si>
  <si>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</si>
  <si>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</si>
  <si>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</si>
  <si>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</si>
  <si>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</si>
  <si>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</si>
  <si>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</si>
  <si>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</si>
  <si>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</si>
  <si>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</si>
  <si>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</si>
  <si>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</si>
  <si>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</si>
  <si>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</si>
  <si>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</si>
  <si>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</si>
  <si>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</si>
  <si>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</si>
  <si>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</si>
  <si>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</si>
  <si>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</si>
  <si>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</si>
  <si>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</si>
  <si>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</si>
  <si>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</si>
  <si>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</si>
  <si>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</si>
  <si>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</si>
  <si>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</si>
  <si>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</si>
  <si>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</si>
  <si>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</si>
  <si>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</si>
  <si>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</si>
  <si>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</si>
  <si>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</si>
  <si>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</si>
  <si>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</si>
  <si>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</si>
  <si>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</si>
  <si>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</si>
  <si>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</si>
  <si>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</si>
  <si>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</si>
  <si>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</si>
  <si>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</si>
  <si>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</si>
  <si>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</si>
  <si>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</si>
  <si>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</si>
  <si>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</si>
  <si>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</si>
  <si>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</si>
  <si>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</si>
  <si>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</si>
  <si>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</si>
  <si>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</si>
  <si>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</si>
  <si>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</si>
  <si>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</si>
  <si>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</si>
  <si>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</si>
  <si>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</si>
  <si>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</si>
  <si>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</si>
  <si>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</si>
  <si>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</si>
  <si>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</si>
  <si>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</si>
  <si>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</si>
  <si>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</si>
  <si>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</si>
  <si>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</si>
  <si>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</si>
  <si>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</si>
  <si>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</si>
  <si>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</si>
  <si>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</si>
  <si>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</si>
  <si>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</si>
  <si>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</si>
  <si>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</si>
  <si>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</si>
  <si>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</si>
  <si>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</si>
  <si>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</si>
  <si>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</si>
  <si>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</si>
  <si>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</si>
  <si>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</si>
  <si>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</si>
  <si>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</si>
  <si>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</si>
  <si>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</si>
  <si>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</si>
  <si>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</si>
  <si>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</si>
  <si>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</si>
  <si>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</si>
  <si>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</si>
  <si>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</si>
  <si>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</si>
  <si>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</si>
  <si>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</si>
  <si>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</si>
  <si>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</si>
  <si>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</si>
  <si>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</si>
  <si>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</si>
  <si>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</si>
  <si>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</si>
  <si>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</si>
  <si>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</si>
  <si>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</si>
  <si>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</si>
  <si>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</si>
  <si>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</si>
  <si>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</si>
  <si>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</si>
  <si>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</si>
  <si>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</si>
  <si>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</si>
  <si>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</si>
  <si>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</si>
  <si>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</si>
  <si>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</si>
  <si>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</si>
  <si>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</si>
  <si>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</si>
  <si>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</si>
  <si>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</si>
  <si>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</si>
  <si>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</si>
  <si>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</si>
  <si>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</si>
  <si>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</si>
  <si>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</si>
  <si>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</si>
  <si>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</si>
  <si>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</si>
  <si>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</si>
  <si>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</si>
  <si>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</si>
  <si>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</si>
  <si>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</si>
  <si>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</si>
  <si>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</si>
  <si>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</si>
  <si>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</si>
  <si>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</si>
  <si>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</si>
  <si>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</si>
  <si>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</si>
  <si>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</si>
  <si>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</si>
  <si>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</si>
  <si>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</si>
  <si>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</si>
  <si>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</si>
  <si>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</si>
  <si>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</si>
  <si>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</si>
  <si>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</si>
  <si>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</si>
  <si>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</si>
  <si>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</si>
  <si>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</si>
  <si>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</si>
  <si>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</si>
  <si>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</si>
  <si>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</si>
  <si>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</si>
  <si>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</si>
  <si>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</si>
  <si>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</si>
  <si>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</si>
  <si>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</si>
  <si>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</si>
  <si>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</si>
  <si>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</si>
  <si>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</si>
  <si>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</si>
  <si>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</si>
  <si>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</si>
  <si>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</si>
  <si>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</si>
  <si>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</si>
  <si>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</si>
  <si>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</si>
  <si>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</si>
  <si>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</si>
  <si>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</si>
  <si>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</si>
  <si>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</si>
  <si>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</si>
  <si>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</si>
  <si>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</si>
  <si>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</si>
  <si>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</si>
  <si>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</si>
  <si>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</si>
  <si>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</si>
  <si>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</si>
  <si>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</si>
  <si>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</si>
  <si>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</si>
  <si>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</si>
  <si>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</si>
  <si>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</si>
  <si>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</si>
  <si>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</si>
  <si>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</si>
  <si>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</si>
  <si>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</si>
  <si>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</si>
  <si>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</si>
  <si>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</si>
  <si>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</si>
  <si>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</si>
  <si>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</si>
  <si>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</si>
  <si>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</si>
  <si>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</si>
  <si>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</si>
  <si>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</si>
  <si>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</si>
  <si>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</si>
  <si>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</si>
  <si>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</si>
  <si>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</si>
  <si>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</si>
  <si>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</si>
  <si>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</si>
  <si>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</si>
  <si>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</si>
  <si>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</si>
  <si>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</si>
  <si>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</si>
  <si>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</si>
  <si>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</si>
  <si>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</si>
  <si>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</si>
  <si>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</si>
  <si>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</si>
  <si>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</si>
  <si>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</si>
  <si>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</si>
  <si>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</si>
  <si>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</si>
  <si>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</si>
  <si>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</si>
  <si>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</si>
  <si>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</si>
  <si>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</si>
  <si>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</si>
  <si>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</si>
  <si>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</si>
  <si>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</si>
  <si>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</si>
  <si>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</si>
  <si>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</si>
  <si>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</si>
  <si>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</si>
  <si>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</si>
  <si>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</si>
  <si>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</si>
  <si>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</si>
  <si>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</si>
  <si>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</si>
  <si>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</si>
  <si>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</si>
  <si>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</si>
  <si>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</si>
  <si>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</si>
  <si>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</si>
  <si>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</si>
  <si>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</si>
  <si>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</si>
  <si>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</si>
  <si>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</si>
  <si>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</si>
  <si>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</si>
  <si>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</si>
  <si>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</si>
  <si>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</si>
  <si>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</si>
  <si>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</si>
  <si>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</si>
  <si>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</si>
  <si>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</si>
  <si>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</si>
  <si>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</si>
  <si>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</si>
  <si>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</si>
  <si>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</si>
  <si>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</si>
  <si>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</si>
  <si>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</si>
  <si>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</si>
  <si>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</si>
  <si>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</si>
  <si>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</si>
  <si>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</si>
  <si>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</si>
  <si>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</si>
  <si>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</si>
  <si>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</si>
  <si>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</si>
  <si>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</si>
  <si>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</si>
  <si>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</si>
  <si>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</si>
  <si>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</si>
  <si>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</si>
  <si>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</si>
  <si>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</si>
  <si>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</si>
  <si>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</si>
  <si>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</si>
  <si>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</si>
  <si>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</si>
  <si>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</si>
  <si>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</si>
  <si>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</si>
  <si>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</si>
  <si>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</si>
  <si>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</si>
  <si>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</si>
  <si>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</si>
  <si>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</si>
  <si>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</si>
  <si>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</si>
  <si>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</si>
  <si>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</si>
  <si>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</si>
  <si>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</si>
  <si>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</si>
  <si>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</si>
  <si>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</si>
  <si>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</si>
  <si>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</si>
  <si>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</si>
  <si>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</si>
  <si>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</si>
  <si>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</si>
  <si>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</si>
  <si>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</si>
  <si>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</si>
  <si>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</si>
  <si>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</si>
  <si>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</si>
  <si>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</si>
  <si>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</si>
  <si>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</si>
  <si>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</si>
  <si>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</si>
  <si>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</si>
  <si>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</si>
  <si>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</si>
  <si>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</si>
  <si>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</si>
  <si>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</si>
  <si>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</si>
  <si>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</si>
  <si>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</si>
  <si>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</si>
  <si>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</si>
  <si>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</si>
  <si>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</si>
  <si>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</si>
  <si>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</si>
  <si>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</si>
  <si>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</si>
  <si>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</si>
  <si>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</si>
  <si>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</si>
  <si>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</si>
  <si>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</si>
  <si>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</si>
  <si>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</si>
  <si>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</si>
  <si>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</si>
  <si>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</si>
  <si>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</si>
  <si>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</si>
  <si>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</si>
  <si>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</si>
  <si>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</si>
  <si>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</si>
  <si>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</si>
  <si>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</si>
  <si>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</si>
  <si>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</si>
  <si>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</si>
  <si>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</si>
  <si>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</si>
  <si>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</si>
  <si>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</si>
  <si>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</si>
  <si>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</si>
  <si>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</si>
  <si>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</si>
  <si>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</si>
  <si>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</si>
  <si>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</si>
  <si>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</si>
  <si>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</si>
  <si>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</si>
  <si>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</si>
  <si>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</si>
  <si>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</si>
  <si>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</si>
  <si>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</si>
  <si>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</si>
  <si>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</si>
  <si>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</si>
  <si>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</si>
  <si>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</si>
  <si>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</si>
  <si>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</si>
  <si>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</si>
  <si>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</si>
  <si>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</si>
  <si>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</si>
  <si>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</si>
  <si>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</si>
  <si>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</si>
  <si>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</si>
  <si>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</si>
  <si>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</si>
  <si>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</si>
  <si>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</si>
  <si>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</si>
  <si>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</si>
  <si>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</si>
  <si>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</si>
  <si>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</si>
  <si>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</si>
  <si>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</si>
  <si>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</si>
  <si>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</si>
  <si>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</si>
  <si>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</si>
  <si>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</si>
  <si>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</si>
  <si>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</si>
  <si>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</si>
  <si>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</si>
  <si>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</si>
  <si>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</si>
  <si>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</si>
  <si>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</si>
  <si>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</si>
  <si>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</si>
  <si>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</si>
  <si>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</si>
  <si>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</si>
  <si>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</si>
  <si>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</si>
  <si>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</si>
  <si>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</si>
  <si>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</si>
  <si>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</si>
  <si>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</si>
  <si>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</si>
  <si>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</si>
  <si>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</si>
  <si>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</si>
  <si>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</si>
  <si>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</si>
  <si>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</si>
  <si>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</si>
  <si>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</si>
  <si>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</si>
  <si>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</si>
  <si>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</si>
  <si>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</si>
  <si>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</si>
  <si>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</si>
  <si>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</si>
  <si>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</si>
  <si>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</si>
  <si>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</si>
  <si>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</si>
  <si>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</si>
  <si>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</si>
  <si>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</si>
  <si>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</si>
  <si>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</si>
  <si>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</si>
  <si>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</si>
  <si>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</si>
  <si>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</si>
  <si>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</si>
  <si>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</si>
  <si>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</si>
  <si>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</si>
  <si>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</si>
  <si>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</si>
  <si>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</si>
  <si>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</si>
  <si>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</si>
  <si>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</si>
  <si>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</si>
  <si>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</si>
  <si>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</si>
  <si>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</si>
  <si>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</si>
  <si>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</si>
  <si>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</si>
  <si>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</si>
  <si>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</si>
  <si>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</si>
  <si>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</si>
  <si>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</si>
  <si>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</si>
  <si>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</si>
  <si>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</si>
  <si>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</si>
  <si>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</si>
  <si>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</si>
  <si>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</si>
  <si>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</si>
  <si>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</si>
  <si>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</si>
  <si>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</si>
  <si>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</si>
  <si>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</si>
  <si>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</si>
  <si>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</si>
  <si>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</si>
  <si>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</si>
  <si>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</si>
  <si>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</si>
  <si>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</si>
  <si>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</si>
  <si>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</si>
  <si>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</si>
  <si>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</si>
  <si>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</si>
  <si>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</si>
  <si>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</si>
  <si>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</si>
  <si>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</si>
  <si>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</si>
  <si>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</si>
  <si>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</si>
  <si>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</si>
  <si>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</si>
  <si>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</si>
  <si>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</si>
  <si>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</si>
  <si>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</si>
  <si>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</si>
  <si>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</si>
  <si>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</si>
  <si>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</si>
  <si>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</si>
  <si>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</si>
  <si>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</si>
  <si>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</si>
  <si>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</si>
  <si>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</si>
  <si>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</si>
  <si>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</si>
  <si>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</si>
  <si>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</si>
  <si>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</si>
  <si>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</si>
  <si>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</si>
  <si>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</si>
  <si>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</si>
  <si>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</si>
  <si>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</si>
  <si>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</si>
  <si>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</si>
  <si>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</si>
  <si>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</si>
  <si>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</si>
  <si>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</si>
  <si>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</si>
  <si>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</si>
  <si>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</si>
  <si>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</si>
  <si>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</si>
  <si>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</si>
  <si>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</si>
  <si>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</si>
  <si>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</si>
  <si>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</si>
  <si>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</si>
  <si>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</si>
  <si>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</si>
  <si>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</si>
  <si>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</si>
  <si>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</si>
  <si>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</si>
  <si>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</si>
  <si>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</si>
  <si>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</si>
  <si>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</si>
  <si>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</si>
  <si>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</si>
  <si>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</si>
  <si>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</si>
  <si>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</si>
  <si>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</si>
  <si>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</si>
  <si>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</si>
  <si>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</si>
  <si>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</si>
  <si>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</si>
  <si>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</si>
  <si>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</si>
  <si>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</si>
  <si>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</si>
  <si>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</si>
  <si>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</si>
  <si>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</si>
  <si>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</si>
  <si>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</si>
  <si>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</si>
  <si>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</si>
  <si>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</si>
  <si>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</si>
  <si>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</si>
  <si>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</si>
  <si>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</si>
  <si>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</si>
  <si>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</si>
  <si>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</si>
  <si>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</si>
  <si>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</si>
  <si>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</si>
  <si>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</si>
  <si>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</si>
  <si>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</si>
  <si>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</si>
  <si>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</si>
  <si>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</si>
  <si>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</si>
  <si>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</si>
  <si>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</si>
  <si>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</si>
  <si>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</si>
  <si>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</si>
  <si>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</si>
  <si>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</si>
  <si>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</si>
  <si>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</si>
  <si>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</si>
  <si>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</si>
  <si>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</si>
  <si>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</si>
  <si>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</si>
  <si>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</si>
  <si>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</si>
  <si>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</si>
  <si>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</si>
  <si>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</si>
  <si>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</si>
  <si>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</si>
  <si>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</si>
  <si>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</si>
  <si>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</si>
  <si>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</si>
  <si>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</si>
  <si>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</si>
  <si>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</si>
  <si>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</si>
  <si>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</si>
  <si>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</si>
  <si>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</si>
  <si>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</si>
  <si>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</si>
  <si>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</si>
  <si>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</si>
  <si>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</si>
  <si>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</si>
  <si>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</si>
  <si>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</si>
  <si>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</si>
  <si>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</si>
  <si>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</si>
  <si>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</si>
  <si>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</si>
  <si>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</si>
  <si>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</si>
  <si>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</si>
  <si>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</si>
  <si>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</si>
  <si>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</si>
  <si>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</si>
  <si>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</si>
  <si>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</si>
  <si>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</si>
  <si>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</si>
  <si>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</si>
  <si>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</si>
  <si>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</si>
  <si>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</si>
  <si>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</si>
  <si>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</si>
  <si>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</si>
  <si>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</si>
  <si>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</si>
  <si>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</si>
  <si>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</si>
  <si>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</si>
  <si>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</si>
  <si>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</si>
  <si>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</si>
  <si>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</si>
  <si>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</si>
  <si>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</si>
  <si>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</si>
  <si>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</si>
  <si>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</si>
  <si>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</si>
  <si>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</si>
  <si>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</si>
  <si>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</si>
  <si>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</si>
  <si>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</si>
  <si>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</si>
  <si>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</si>
  <si>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</si>
  <si>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</si>
  <si>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</si>
  <si>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</si>
  <si>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</si>
  <si>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</si>
  <si>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</si>
  <si>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</si>
  <si>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</si>
  <si>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</si>
  <si>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</si>
  <si>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</si>
  <si>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</si>
  <si>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</si>
  <si>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</si>
  <si>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</si>
  <si>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</si>
  <si>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</si>
  <si>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</si>
  <si>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</si>
  <si>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</si>
  <si>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</si>
  <si>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</si>
  <si>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</si>
  <si>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</si>
  <si>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</si>
  <si>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</si>
  <si>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</si>
  <si>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</si>
  <si>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</si>
  <si>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</si>
  <si>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</si>
  <si>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</si>
  <si>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</si>
  <si>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</si>
  <si>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</si>
  <si>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</si>
  <si>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</si>
  <si>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</si>
  <si>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</si>
  <si>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</si>
  <si>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</si>
  <si>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</si>
  <si>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</si>
  <si>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</si>
  <si>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</si>
  <si>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</si>
  <si>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</si>
  <si>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</si>
  <si>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</si>
  <si>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</si>
  <si>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</si>
  <si>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</si>
  <si>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</si>
  <si>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</si>
  <si>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</si>
  <si>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</si>
  <si>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</si>
  <si>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</si>
  <si>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</si>
  <si>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</si>
  <si>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</si>
  <si>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</si>
  <si>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</si>
  <si>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</si>
  <si>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</si>
  <si>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</si>
  <si>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</si>
  <si>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</si>
  <si>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</si>
  <si>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</si>
  <si>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</si>
  <si>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</si>
  <si>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</si>
  <si>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</si>
  <si>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</si>
  <si>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</si>
  <si>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</si>
  <si>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</si>
  <si>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</si>
  <si>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</si>
  <si>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</si>
  <si>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</si>
  <si>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</si>
  <si>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</si>
  <si>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</si>
  <si>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</si>
  <si>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</si>
  <si>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</si>
  <si>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</si>
  <si>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</si>
  <si>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</si>
  <si>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</si>
  <si>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</si>
  <si>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</si>
  <si>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</si>
  <si>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</si>
  <si>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</si>
  <si>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</si>
  <si>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</si>
  <si>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</si>
  <si>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</si>
  <si>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</si>
  <si>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</si>
  <si>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</si>
  <si>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</si>
  <si>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</si>
  <si>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</si>
  <si>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</si>
  <si>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</si>
  <si>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</si>
  <si>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</si>
  <si>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</si>
  <si>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</si>
  <si>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</si>
  <si>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</si>
  <si>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</si>
  <si>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</si>
  <si>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</si>
  <si>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</si>
  <si>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</si>
  <si>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</si>
  <si>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</si>
  <si>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</si>
  <si>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</si>
  <si>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</si>
  <si>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</si>
  <si>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</si>
  <si>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</si>
  <si>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</si>
  <si>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</si>
  <si>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</si>
  <si>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</si>
  <si>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</si>
  <si>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</si>
  <si>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</si>
  <si>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</si>
  <si>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</si>
  <si>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</si>
  <si>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</si>
  <si>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</si>
  <si>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</si>
  <si>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</si>
  <si>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</si>
  <si>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</si>
  <si>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</si>
  <si>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</si>
  <si>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</si>
  <si>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</si>
  <si>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</si>
  <si>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</si>
  <si>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</si>
  <si>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</si>
  <si>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</si>
  <si>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</si>
  <si>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</si>
  <si>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</si>
  <si>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</si>
  <si>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</si>
  <si>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</si>
  <si>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</si>
  <si>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</si>
  <si>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</si>
  <si>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</si>
  <si>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</si>
  <si>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</si>
  <si>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</si>
  <si>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</si>
  <si>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</si>
  <si>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</si>
  <si>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</si>
  <si>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</si>
  <si>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</si>
  <si>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</si>
  <si>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</si>
  <si>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</si>
  <si>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</si>
  <si>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</si>
  <si>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</si>
  <si>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</si>
  <si>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</si>
  <si>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</si>
  <si>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</si>
  <si>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</si>
  <si>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</si>
  <si>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</si>
  <si>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</si>
  <si>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</si>
  <si>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</si>
  <si>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</si>
  <si>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</si>
  <si>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</si>
  <si>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</si>
  <si>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</si>
  <si>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</si>
  <si>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</si>
  <si>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</si>
  <si>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</si>
  <si>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</si>
  <si>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</si>
  <si>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</si>
  <si>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</si>
  <si>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</si>
  <si>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</si>
  <si>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</si>
  <si>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</si>
  <si>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</si>
  <si>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</si>
  <si>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</si>
  <si>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</si>
  <si>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</si>
  <si>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</si>
  <si>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</si>
  <si>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</si>
  <si>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</si>
  <si>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</si>
  <si>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</si>
  <si>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</si>
  <si>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</si>
  <si>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</si>
  <si>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</si>
  <si>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</si>
  <si>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</si>
  <si>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</si>
  <si>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</si>
  <si>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</si>
  <si>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</si>
  <si>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</si>
  <si>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</si>
  <si>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</si>
  <si>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</si>
  <si>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</si>
  <si>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</si>
  <si>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</si>
  <si>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</si>
  <si>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</si>
  <si>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</si>
  <si>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</si>
  <si>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</si>
  <si>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</si>
  <si>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</si>
  <si>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</si>
  <si>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</si>
  <si>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</si>
  <si>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</si>
  <si>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</si>
  <si>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</si>
  <si>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</si>
  <si>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</si>
  <si>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</si>
  <si>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</si>
  <si>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</si>
  <si>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</si>
  <si>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</si>
  <si>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</si>
  <si>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</si>
  <si>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</si>
  <si>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</si>
  <si>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</si>
  <si>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</si>
  <si>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</si>
  <si>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</si>
  <si>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</si>
  <si>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</si>
  <si>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</si>
  <si>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</si>
  <si>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</si>
  <si>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</si>
  <si>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</si>
  <si>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</si>
  <si>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</si>
  <si>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</si>
  <si>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</si>
  <si>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</si>
  <si>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</si>
  <si>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</si>
  <si>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</si>
  <si>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</si>
  <si>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</si>
  <si>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</si>
  <si>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</si>
  <si>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</si>
  <si>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</si>
  <si>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</si>
  <si>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</si>
  <si>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</si>
  <si>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</si>
  <si>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</si>
  <si>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</si>
  <si>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</si>
  <si>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</si>
  <si>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</si>
  <si>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</si>
  <si>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</si>
  <si>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</si>
  <si>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</si>
  <si>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</si>
  <si>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</si>
  <si>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</si>
  <si>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</si>
  <si>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</si>
  <si>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</si>
  <si>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</si>
  <si>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</si>
  <si>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</si>
  <si>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</si>
  <si>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</si>
  <si>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</si>
  <si>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</si>
  <si>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</si>
  <si>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</si>
  <si>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</si>
  <si>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</si>
  <si>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</si>
  <si>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</si>
  <si>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</si>
  <si>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</si>
  <si>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</si>
  <si>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</si>
  <si>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</si>
  <si>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</si>
  <si>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</si>
  <si>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</si>
  <si>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</si>
  <si>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</si>
  <si>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</si>
  <si>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</si>
  <si>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</si>
  <si>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</si>
  <si>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</si>
  <si>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</si>
  <si>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</si>
  <si>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</si>
  <si>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</si>
  <si>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</si>
  <si>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</si>
  <si>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</si>
  <si>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</si>
  <si>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</si>
  <si>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</si>
  <si>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</si>
  <si>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</si>
  <si>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</si>
  <si>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</si>
  <si>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</si>
  <si>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</si>
  <si>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</si>
  <si>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</si>
  <si>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</si>
  <si>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</si>
  <si>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</si>
  <si>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</si>
  <si>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</si>
  <si>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</si>
  <si>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</si>
  <si>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</si>
  <si>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</si>
  <si>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</si>
  <si>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</si>
  <si>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</si>
  <si>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</si>
  <si>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</si>
  <si>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</si>
  <si>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</si>
  <si>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</si>
  <si>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</si>
  <si>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</si>
  <si>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</si>
  <si>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</si>
  <si>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</si>
  <si>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</si>
  <si>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</si>
  <si>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</si>
  <si>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</si>
  <si>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</si>
  <si>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</si>
  <si>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</si>
  <si>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</si>
  <si>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</si>
  <si>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</si>
  <si>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</si>
  <si>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</si>
  <si>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</si>
  <si>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</si>
  <si>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</si>
  <si>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</si>
  <si>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</si>
  <si>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</si>
  <si>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</si>
  <si>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</si>
  <si>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</si>
  <si>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</si>
  <si>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</si>
  <si>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</si>
  <si>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</si>
  <si>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</si>
  <si>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</si>
  <si>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</si>
  <si>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</si>
  <si>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</si>
  <si>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</si>
  <si>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</si>
  <si>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</si>
  <si>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</si>
  <si>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</si>
  <si>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</si>
  <si>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</si>
  <si>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</si>
  <si>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</si>
  <si>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</si>
  <si>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</si>
  <si>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</si>
  <si>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</si>
  <si>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</si>
  <si>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</si>
  <si>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</si>
  <si>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</si>
  <si>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</si>
  <si>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</si>
  <si>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</si>
  <si>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</si>
  <si>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</si>
  <si>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</si>
  <si>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</si>
  <si>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</si>
  <si>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</si>
  <si>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</si>
  <si>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</si>
  <si>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</si>
  <si>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</si>
  <si>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</si>
  <si>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</si>
  <si>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</si>
  <si>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</si>
  <si>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</si>
  <si>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</si>
  <si>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</si>
  <si>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</si>
  <si>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</si>
  <si>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</si>
  <si>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</si>
  <si>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</si>
  <si>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</si>
  <si>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</si>
  <si>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</si>
  <si>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</si>
  <si>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</si>
  <si>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</si>
  <si>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</si>
  <si>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</si>
  <si>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</si>
  <si>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</si>
  <si>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</si>
  <si>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</si>
  <si>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</si>
  <si>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</si>
  <si>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</si>
  <si>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</si>
  <si>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</si>
  <si>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</si>
  <si>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</si>
  <si>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</si>
  <si>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</si>
  <si>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</si>
  <si>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</si>
  <si>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</si>
  <si>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</si>
  <si>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</si>
  <si>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</si>
  <si>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</si>
  <si>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</si>
  <si>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</si>
  <si>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</si>
  <si>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</si>
  <si>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</si>
  <si>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</si>
  <si>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</si>
  <si>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</si>
  <si>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</si>
  <si>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</si>
  <si>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</si>
  <si>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</si>
  <si>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</si>
  <si>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</si>
  <si>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</si>
  <si>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</si>
  <si>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</si>
  <si>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</si>
  <si>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</si>
  <si>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</si>
  <si>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</si>
  <si>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</si>
  <si>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</si>
  <si>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</si>
  <si>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</si>
  <si>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</si>
  <si>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</si>
  <si>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</si>
  <si>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</si>
  <si>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</si>
  <si>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</si>
  <si>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</si>
  <si>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</si>
  <si>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</si>
  <si>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</si>
  <si>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</si>
  <si>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</si>
  <si>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</si>
  <si>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</si>
  <si>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</si>
  <si>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</si>
  <si>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</si>
  <si>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</si>
  <si>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</si>
  <si>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</si>
  <si>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</si>
  <si>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</si>
  <si>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</si>
  <si>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</si>
  <si>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</si>
  <si>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</si>
  <si>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</si>
  <si>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</si>
  <si>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</si>
  <si>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</si>
  <si>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</si>
  <si>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</si>
  <si>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</si>
  <si>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</si>
  <si>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</si>
  <si>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</si>
  <si>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</si>
  <si>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</si>
  <si>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</si>
  <si>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</si>
  <si>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</si>
  <si>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</si>
  <si>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</si>
  <si>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</si>
  <si>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</si>
  <si>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</si>
  <si>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</si>
  <si>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</si>
  <si>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</si>
  <si>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</si>
  <si>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</si>
  <si>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</si>
  <si>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</si>
  <si>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</si>
  <si>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</si>
  <si>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</si>
  <si>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</si>
  <si>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</si>
  <si>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</si>
  <si>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</si>
  <si>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</si>
  <si>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</si>
  <si>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</si>
  <si>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</si>
  <si>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</si>
  <si>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</si>
  <si>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</si>
  <si>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</si>
  <si>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</si>
  <si>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</si>
  <si>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</si>
  <si>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</si>
  <si>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</si>
  <si>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</si>
  <si>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</si>
  <si>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</si>
  <si>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</si>
  <si>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</si>
  <si>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</si>
  <si>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</si>
  <si>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</si>
  <si>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</si>
  <si>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</si>
  <si>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</si>
  <si>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</si>
  <si>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</si>
  <si>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</si>
  <si>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</si>
  <si>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</si>
  <si>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</si>
  <si>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</si>
  <si>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</si>
  <si>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</si>
  <si>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</si>
  <si>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</si>
  <si>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</si>
  <si>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</si>
  <si>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</si>
  <si>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</si>
  <si>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</si>
  <si>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</si>
  <si>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</si>
  <si>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</si>
  <si>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</si>
  <si>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</si>
  <si>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</si>
  <si>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</si>
  <si>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</si>
  <si>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</si>
  <si>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</si>
  <si>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</si>
  <si>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</si>
  <si>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</si>
  <si>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</si>
  <si>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</si>
  <si>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</si>
  <si>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</si>
  <si>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</si>
  <si>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</si>
  <si>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</si>
  <si>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</si>
  <si>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</si>
  <si>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</si>
  <si>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</si>
  <si>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</si>
  <si>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</si>
  <si>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</si>
  <si>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</si>
  <si>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</si>
  <si>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</si>
  <si>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</si>
  <si>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</si>
  <si>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</si>
  <si>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</si>
  <si>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</si>
  <si>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</si>
  <si>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</si>
  <si>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</si>
  <si>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</si>
  <si>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</si>
  <si>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</si>
  <si>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</si>
  <si>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</si>
  <si>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</si>
  <si>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</si>
  <si>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</si>
  <si>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</si>
  <si>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</si>
  <si>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</si>
  <si>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</si>
  <si>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</si>
  <si>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</si>
  <si>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</si>
  <si>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</si>
  <si>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</si>
  <si>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</si>
  <si>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</si>
  <si>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</si>
  <si>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</si>
  <si>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</si>
  <si>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</si>
  <si>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</si>
  <si>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</si>
  <si>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</si>
  <si>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</si>
  <si>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</si>
  <si>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</si>
  <si>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</si>
  <si>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</si>
  <si>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</si>
  <si>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</si>
  <si>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</si>
  <si>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</si>
  <si>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</si>
  <si>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</si>
  <si>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</si>
  <si>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</si>
  <si>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</si>
  <si>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</si>
  <si>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</si>
  <si>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</si>
  <si>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</si>
  <si>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</si>
  <si>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</si>
  <si>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</si>
  <si>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</si>
  <si>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</si>
  <si>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</si>
  <si>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</si>
  <si>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</si>
  <si>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</si>
  <si>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</si>
  <si>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</si>
  <si>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</si>
  <si>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</si>
  <si>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</si>
  <si>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</si>
  <si>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</si>
  <si>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</si>
  <si>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</si>
  <si>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</si>
  <si>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</si>
  <si>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</si>
  <si>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</si>
  <si>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</si>
  <si>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</si>
  <si>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</si>
  <si>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</si>
  <si>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</si>
  <si>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</si>
  <si>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</si>
  <si>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</si>
  <si>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</si>
  <si>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</si>
  <si>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</si>
  <si>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</si>
  <si>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</si>
  <si>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</si>
  <si>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</si>
  <si>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</si>
  <si>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</si>
  <si>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</si>
  <si>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</si>
  <si>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</si>
  <si>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</si>
  <si>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</si>
  <si>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</si>
  <si>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</si>
  <si>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</si>
  <si>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</si>
  <si>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</si>
  <si>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</si>
  <si>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</si>
  <si>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</si>
  <si>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</si>
  <si>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</si>
  <si>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</si>
  <si>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</si>
  <si>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</si>
  <si>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</si>
  <si>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</si>
  <si>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</si>
  <si>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</si>
  <si>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</si>
  <si>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</si>
  <si>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</si>
  <si>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</si>
  <si>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</si>
  <si>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</si>
  <si>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</si>
  <si>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</si>
  <si>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</si>
  <si>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</si>
  <si>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</si>
  <si>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</si>
  <si>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</si>
  <si>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</si>
  <si>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</si>
  <si>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</si>
  <si>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</si>
  <si>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</si>
  <si>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</si>
  <si>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</si>
  <si>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</si>
  <si>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</si>
  <si>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</si>
  <si>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</si>
  <si>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</si>
  <si>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</si>
  <si>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</si>
  <si>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</si>
  <si>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</si>
  <si>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</si>
  <si>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</si>
  <si>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</si>
  <si>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</si>
  <si>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</si>
  <si>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</si>
  <si>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</si>
  <si>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</si>
  <si>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</si>
  <si>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</si>
  <si>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</si>
  <si>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</si>
  <si>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</si>
  <si>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</si>
  <si>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</si>
  <si>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</si>
  <si>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</si>
  <si>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</si>
  <si>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</si>
  <si>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</si>
  <si>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</si>
  <si>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</si>
  <si>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</si>
  <si>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</si>
  <si>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</si>
  <si>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</si>
  <si>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</si>
  <si>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</si>
  <si>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</si>
  <si>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</si>
  <si>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</si>
  <si>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</si>
  <si>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</si>
  <si>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</si>
  <si>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</si>
  <si>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</si>
  <si>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</si>
  <si>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</si>
  <si>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</si>
  <si>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</si>
  <si>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</si>
  <si>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</si>
  <si>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</si>
  <si>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</si>
  <si>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</si>
  <si>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</si>
  <si>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</si>
  <si>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</si>
  <si>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</si>
  <si>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</si>
  <si>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</si>
  <si>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</si>
  <si>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</si>
  <si>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</si>
  <si>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</si>
  <si>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</si>
  <si>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</si>
  <si>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</si>
  <si>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</si>
  <si>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</si>
  <si>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</si>
  <si>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</si>
  <si>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</si>
  <si>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</si>
  <si>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</si>
  <si>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</si>
  <si>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</si>
  <si>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</si>
  <si>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</si>
  <si>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</si>
  <si>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</si>
  <si>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</si>
  <si>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</si>
  <si>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</si>
  <si>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</si>
  <si>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</si>
  <si>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</si>
  <si>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</si>
  <si>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</si>
  <si>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</si>
  <si>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</si>
  <si>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</si>
  <si>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</si>
  <si>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</si>
  <si>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</si>
  <si>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</si>
  <si>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</si>
  <si>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</si>
  <si>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</si>
  <si>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</si>
  <si>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</si>
  <si>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</si>
  <si>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</si>
  <si>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</si>
  <si>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</si>
  <si>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</si>
  <si>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</si>
  <si>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</si>
  <si>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</si>
  <si>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</si>
  <si>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</si>
  <si>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</si>
  <si>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</si>
  <si>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</si>
  <si>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</si>
  <si>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</si>
  <si>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</si>
  <si>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</si>
  <si>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</si>
  <si>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</si>
  <si>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</si>
  <si>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</si>
  <si>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</si>
  <si>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</si>
  <si>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</si>
  <si>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</si>
  <si>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</si>
  <si>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</si>
  <si>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</si>
  <si>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</si>
  <si>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</si>
  <si>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</si>
  <si>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</si>
  <si>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</si>
  <si>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</si>
  <si>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</si>
  <si>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</si>
  <si>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</si>
  <si>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</si>
  <si>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</si>
  <si>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</si>
  <si>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</si>
  <si>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</si>
  <si>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</si>
  <si>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</si>
  <si>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</si>
  <si>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</si>
  <si>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</si>
  <si>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</si>
  <si>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</si>
  <si>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</si>
  <si>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</si>
  <si>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</si>
  <si>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</si>
  <si>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</si>
  <si>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</si>
  <si>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</si>
  <si>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</si>
  <si>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</si>
  <si>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</si>
  <si>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</si>
  <si>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</si>
  <si>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</si>
  <si>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</si>
  <si>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</si>
  <si>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</si>
  <si>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</si>
  <si>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</si>
  <si>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</si>
  <si>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</si>
  <si>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</si>
  <si>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</si>
  <si>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</si>
  <si>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</si>
  <si>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</si>
  <si>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</si>
  <si>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</si>
  <si>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</si>
  <si>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</si>
  <si>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</si>
  <si>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</si>
  <si>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</si>
  <si>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</si>
  <si>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</si>
  <si>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</si>
  <si>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</si>
  <si>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</si>
  <si>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</si>
  <si>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</si>
  <si>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</si>
  <si>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</si>
  <si>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</si>
  <si>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</si>
  <si>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</si>
  <si>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</si>
  <si>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</si>
  <si>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</si>
  <si>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</si>
  <si>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</si>
  <si>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</si>
  <si>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</si>
  <si>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</si>
  <si>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</si>
  <si>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</si>
  <si>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</si>
  <si>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</si>
  <si>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</si>
  <si>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</si>
  <si>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</si>
  <si>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</si>
  <si>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</si>
  <si>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</si>
  <si>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</si>
  <si>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</si>
  <si>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</si>
  <si>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</si>
  <si>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</si>
  <si>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</si>
  <si>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</si>
  <si>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</si>
  <si>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</si>
  <si>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</si>
  <si>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</si>
  <si>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</si>
  <si>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</si>
  <si>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</si>
  <si>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</si>
  <si>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</si>
  <si>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</si>
  <si>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</si>
  <si>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</si>
  <si>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</si>
  <si>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</si>
  <si>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</si>
  <si>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</si>
  <si>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</si>
  <si>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</si>
  <si>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</si>
  <si>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</si>
  <si>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</si>
  <si>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</si>
  <si>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</si>
  <si>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</si>
  <si>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</si>
  <si>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</si>
  <si>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</si>
  <si>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</si>
  <si>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</si>
  <si>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</si>
  <si>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</si>
  <si>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</si>
  <si>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</si>
  <si>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</si>
  <si>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</si>
  <si>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</si>
  <si>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</si>
  <si>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</si>
  <si>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</si>
  <si>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</si>
  <si>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</si>
  <si>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</si>
  <si>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</si>
  <si>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</si>
  <si>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</si>
  <si>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</si>
  <si>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</si>
  <si>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</si>
  <si>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</si>
  <si>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</si>
  <si>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</si>
  <si>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</si>
  <si>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</si>
  <si>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</si>
  <si>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</si>
  <si>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</si>
  <si>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</si>
  <si>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</si>
  <si>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</si>
  <si>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</si>
  <si>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</si>
  <si>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</si>
  <si>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</si>
  <si>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</si>
  <si>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</si>
  <si>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</si>
  <si>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</si>
  <si>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</si>
  <si>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</si>
  <si>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</si>
  <si>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</si>
  <si>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</si>
  <si>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</si>
  <si>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</si>
  <si>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</si>
  <si>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</si>
  <si>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</si>
  <si>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</si>
  <si>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</si>
  <si>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</si>
  <si>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</si>
  <si>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</si>
  <si>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</si>
  <si>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</si>
  <si>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</si>
  <si>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</si>
  <si>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</si>
  <si>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</si>
  <si>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</si>
  <si>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</si>
  <si>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</si>
  <si>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</si>
  <si>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</si>
  <si>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</si>
  <si>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</si>
  <si>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</si>
  <si>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</si>
  <si>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</si>
  <si>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</si>
  <si>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</si>
  <si>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</si>
  <si>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</si>
  <si>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</si>
  <si>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</si>
  <si>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</si>
  <si>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</si>
  <si>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</si>
  <si>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</si>
  <si>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</si>
  <si>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</si>
  <si>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</si>
  <si>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</si>
  <si>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</si>
  <si>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</si>
  <si>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</si>
  <si>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</si>
  <si>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</si>
  <si>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</si>
  <si>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</si>
  <si>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</si>
  <si>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</si>
  <si>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</si>
  <si>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</si>
  <si>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</si>
  <si>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</si>
  <si>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</si>
  <si>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</si>
  <si>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</si>
  <si>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</si>
  <si>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</si>
  <si>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</si>
  <si>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</si>
  <si>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</si>
  <si>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</si>
  <si>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</si>
  <si>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</si>
  <si>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</si>
  <si>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</si>
  <si>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</si>
  <si>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</si>
  <si>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</si>
  <si>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</si>
  <si>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</si>
  <si>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</si>
  <si>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</si>
  <si>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</si>
  <si>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</si>
  <si>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</si>
  <si>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</si>
  <si>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</si>
  <si>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</si>
  <si>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</si>
  <si>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</si>
  <si>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</si>
  <si>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</si>
  <si>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</si>
  <si>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</si>
  <si>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</si>
  <si>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</si>
  <si>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</si>
  <si>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</si>
  <si>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</si>
  <si>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</si>
  <si>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</si>
  <si>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</si>
  <si>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</si>
  <si>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</si>
  <si>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</si>
  <si>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</si>
  <si>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</si>
  <si>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</si>
  <si>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</si>
  <si>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</si>
  <si>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</si>
  <si>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</si>
  <si>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</si>
  <si>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</si>
  <si>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</si>
  <si>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</si>
  <si>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</si>
  <si>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</si>
  <si>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</si>
  <si>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</si>
  <si>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</si>
  <si>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</si>
  <si>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</si>
  <si>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</si>
  <si>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</si>
  <si>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</si>
  <si>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</si>
  <si>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</si>
  <si>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</si>
  <si>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</si>
  <si>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</si>
  <si>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</si>
  <si>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</si>
  <si>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</si>
  <si>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</si>
  <si>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</si>
  <si>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</si>
  <si>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</si>
  <si>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</si>
  <si>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</si>
  <si>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</si>
  <si>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</si>
  <si>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</si>
  <si>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</si>
  <si>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</si>
  <si>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</si>
  <si>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</si>
  <si>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</si>
  <si>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</si>
  <si>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</si>
  <si>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</si>
  <si>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</si>
  <si>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</si>
  <si>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</si>
  <si>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</si>
  <si>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</si>
  <si>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</si>
  <si>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</si>
  <si>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</si>
  <si>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</si>
  <si>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</si>
  <si>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</si>
  <si>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</si>
  <si>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</si>
  <si>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</si>
  <si>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</si>
  <si>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</si>
  <si>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</si>
  <si>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</si>
  <si>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</si>
  <si>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</si>
  <si>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</si>
  <si>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</si>
  <si>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</si>
  <si>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</si>
  <si>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</si>
  <si>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</si>
  <si>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</si>
  <si>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</si>
  <si>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</si>
  <si>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</si>
  <si>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</si>
  <si>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</si>
  <si>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</si>
  <si>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</si>
  <si>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</si>
  <si>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</si>
  <si>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</si>
  <si>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</si>
  <si>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</si>
  <si>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</si>
  <si>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</si>
  <si>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</si>
  <si>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</si>
  <si>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</si>
  <si>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</si>
  <si>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</si>
  <si>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</si>
  <si>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</si>
  <si>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</si>
  <si>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</si>
  <si>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</si>
  <si>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</si>
  <si>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</si>
  <si>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</si>
  <si>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</si>
  <si>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</si>
  <si>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</si>
  <si>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</si>
  <si>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</si>
  <si>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</si>
  <si>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</si>
  <si>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</si>
  <si>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</si>
  <si>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</si>
  <si>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</si>
  <si>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</si>
  <si>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</si>
  <si>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</si>
  <si>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</si>
  <si>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</si>
  <si>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</si>
  <si>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</si>
  <si>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</si>
  <si>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</si>
  <si>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</si>
  <si>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</si>
  <si>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</si>
  <si>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</si>
  <si>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</si>
  <si>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</si>
  <si>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</si>
  <si>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</si>
  <si>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</si>
  <si>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</si>
  <si>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</si>
  <si>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</si>
  <si>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</si>
  <si>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</si>
  <si>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</si>
  <si>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</si>
  <si>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</si>
  <si>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</si>
  <si>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</si>
  <si>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</si>
  <si>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</si>
  <si>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</si>
  <si>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</si>
  <si>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</si>
  <si>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</si>
  <si>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</si>
  <si>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</si>
  <si>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</si>
  <si>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</si>
  <si>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</si>
  <si>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</si>
  <si>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</si>
  <si>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</si>
  <si>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</si>
  <si>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</si>
  <si>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</si>
  <si>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</si>
  <si>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</si>
  <si>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</si>
  <si>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</si>
  <si>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</si>
  <si>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</si>
  <si>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</si>
  <si>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</si>
  <si>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</si>
  <si>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</si>
  <si>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</si>
  <si>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</si>
  <si>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</si>
  <si>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</si>
  <si>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</si>
  <si>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</si>
  <si>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</si>
  <si>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</si>
  <si>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</si>
  <si>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</si>
  <si>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</si>
  <si>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</si>
  <si>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</si>
  <si>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</si>
  <si>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</si>
  <si>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</si>
  <si>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</si>
  <si>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</si>
  <si>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</si>
  <si>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</si>
  <si>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</si>
  <si>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</si>
  <si>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</si>
  <si>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</si>
  <si>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</si>
  <si>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</si>
  <si>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</si>
  <si>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</si>
  <si>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</si>
  <si>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</si>
  <si>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</si>
  <si>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</si>
  <si>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</si>
  <si>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</si>
  <si>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</si>
  <si>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</si>
  <si>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</si>
  <si>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</si>
  <si>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</si>
  <si>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</si>
  <si>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</si>
  <si>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</si>
  <si>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</si>
  <si>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</si>
  <si>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</si>
  <si>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</si>
  <si>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</si>
  <si>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</si>
  <si>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</si>
  <si>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</si>
  <si>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</si>
  <si>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</si>
  <si>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</si>
  <si>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</si>
  <si>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</si>
  <si>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</si>
  <si>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</si>
  <si>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</si>
  <si>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</si>
  <si>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</si>
  <si>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</si>
  <si>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</si>
  <si>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</si>
  <si>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</si>
  <si>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</si>
  <si>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</si>
  <si>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</si>
  <si>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</si>
  <si>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</si>
  <si>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</si>
  <si>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</si>
  <si>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</si>
  <si>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</si>
  <si>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</si>
  <si>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</si>
  <si>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</si>
  <si>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</si>
  <si>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</si>
  <si>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</si>
  <si>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</si>
  <si>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</si>
  <si>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</si>
  <si>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</si>
  <si>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</si>
  <si>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</si>
  <si>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</si>
  <si>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</si>
  <si>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</si>
  <si>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</si>
  <si>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</si>
  <si>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</si>
  <si>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</si>
  <si>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</si>
  <si>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</si>
  <si>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</si>
  <si>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</si>
  <si>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</si>
  <si>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</si>
  <si>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</si>
  <si>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</si>
  <si>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</si>
  <si>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</si>
  <si>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</si>
  <si>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</si>
  <si>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</si>
  <si>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</si>
  <si>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</si>
  <si>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</si>
  <si>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</si>
  <si>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</si>
  <si>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</si>
  <si>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</si>
  <si>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</si>
  <si>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</si>
  <si>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</si>
  <si>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</si>
  <si>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</si>
  <si>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</si>
  <si>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</si>
  <si>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</si>
  <si>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</si>
  <si>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</si>
  <si>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</si>
  <si>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</si>
  <si>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</si>
  <si>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</si>
  <si>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</si>
  <si>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</si>
  <si>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</si>
  <si>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</si>
  <si>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</si>
  <si>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</si>
  <si>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</si>
  <si>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</si>
  <si>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</si>
  <si>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</si>
  <si>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</si>
  <si>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</si>
  <si>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</si>
  <si>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</si>
  <si>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</si>
  <si>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</si>
  <si>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</si>
  <si>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</si>
  <si>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</si>
  <si>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</si>
  <si>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</si>
  <si>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</si>
  <si>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</si>
  <si>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</si>
  <si>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</si>
  <si>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</si>
  <si>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</si>
  <si>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</si>
  <si>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</si>
  <si>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</si>
  <si>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</si>
  <si>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</si>
  <si>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</si>
  <si>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</si>
  <si>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</si>
  <si>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</si>
  <si>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</si>
  <si>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</si>
  <si>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</si>
  <si>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</si>
  <si>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</si>
  <si>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</si>
  <si>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</si>
  <si>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</si>
  <si>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</si>
  <si>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</si>
  <si>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</si>
  <si>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</si>
  <si>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</si>
  <si>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</si>
  <si>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</si>
  <si>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</si>
  <si>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</si>
  <si>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</si>
  <si>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</si>
  <si>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</si>
  <si>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</si>
  <si>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</si>
  <si>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</si>
  <si>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</si>
  <si>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</si>
  <si>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</si>
  <si>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</si>
  <si>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</si>
  <si>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</si>
  <si>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</si>
  <si>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</si>
  <si>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</si>
  <si>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</si>
  <si>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</si>
  <si>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</si>
  <si>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</si>
  <si>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</si>
  <si>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</si>
  <si>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</si>
  <si>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</si>
  <si>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</si>
  <si>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</si>
  <si>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</si>
  <si>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</si>
  <si>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</si>
  <si>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</si>
  <si>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</si>
  <si>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</si>
  <si>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</si>
  <si>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</si>
  <si>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</si>
  <si>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</si>
  <si>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</si>
  <si>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</si>
  <si>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</si>
  <si>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</si>
  <si>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</si>
  <si>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</si>
  <si>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</si>
  <si>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</si>
  <si>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</si>
  <si>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</si>
  <si>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</si>
  <si>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</si>
  <si>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</si>
  <si>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</si>
  <si>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</si>
  <si>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</si>
  <si>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</si>
  <si>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</si>
  <si>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</si>
  <si>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</si>
  <si>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</si>
  <si>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</si>
  <si>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</si>
  <si>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</si>
  <si>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</si>
  <si>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</si>
  <si>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</si>
  <si>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</si>
  <si>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</si>
  <si>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</si>
  <si>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</si>
  <si>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</si>
  <si>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</si>
  <si>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</si>
  <si>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</si>
  <si>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</si>
  <si>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</si>
  <si>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</si>
  <si>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</si>
  <si>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</si>
  <si>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</si>
  <si>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</si>
  <si>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</si>
  <si>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</si>
  <si>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</si>
  <si>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</si>
  <si>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</si>
  <si>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</si>
  <si>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</si>
  <si>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</si>
  <si>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</si>
  <si>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</si>
  <si>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</si>
  <si>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</si>
  <si>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</si>
  <si>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</si>
  <si>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</si>
  <si>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</si>
  <si>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</si>
  <si>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</si>
  <si>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</si>
  <si>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</si>
  <si>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</si>
  <si>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</si>
  <si>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</si>
  <si>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</si>
  <si>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</si>
  <si>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</si>
  <si>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</si>
  <si>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</si>
  <si>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</si>
  <si>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</si>
  <si>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</si>
  <si>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</si>
  <si>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</si>
  <si>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</si>
  <si>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</si>
  <si>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</si>
  <si>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</si>
  <si>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</si>
  <si>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</si>
  <si>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</si>
  <si>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</si>
  <si>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</si>
  <si>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</si>
  <si>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</si>
  <si>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</si>
  <si>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</si>
  <si>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</si>
  <si>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</si>
  <si>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</si>
  <si>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</si>
  <si>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</si>
  <si>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</si>
  <si>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</si>
  <si>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</si>
  <si>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</si>
  <si>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</si>
  <si>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</si>
  <si>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</si>
  <si>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</si>
  <si>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</si>
  <si>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</si>
  <si>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</si>
  <si>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</si>
  <si>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</si>
  <si>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</si>
  <si>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</si>
  <si>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</si>
  <si>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</si>
  <si>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</si>
  <si>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</si>
  <si>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</si>
  <si>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</si>
  <si>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</si>
  <si>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</si>
  <si>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</si>
  <si>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</si>
  <si>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</si>
  <si>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</si>
  <si>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</si>
  <si>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</si>
  <si>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</si>
  <si>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</si>
  <si>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</si>
  <si>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</si>
  <si>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</si>
  <si>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</si>
  <si>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</si>
  <si>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</si>
  <si>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</si>
  <si>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</si>
  <si>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</si>
  <si>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</si>
  <si>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</si>
  <si>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</si>
  <si>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</si>
  <si>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</si>
  <si>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</si>
  <si>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</si>
  <si>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</si>
  <si>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</si>
  <si>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</si>
  <si>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</si>
  <si>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</si>
  <si>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</si>
  <si>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</si>
  <si>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</si>
  <si>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</si>
  <si>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</si>
  <si>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</si>
  <si>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</si>
  <si>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</si>
  <si>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</si>
  <si>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</si>
  <si>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</si>
  <si>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</si>
  <si>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</si>
  <si>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</si>
  <si>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</si>
  <si>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</si>
  <si>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</si>
  <si>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</si>
  <si>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</si>
  <si>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</si>
  <si>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</si>
  <si>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</si>
  <si>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</si>
  <si>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</si>
  <si>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</si>
  <si>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</si>
  <si>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</si>
  <si>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</si>
  <si>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</si>
  <si>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</si>
  <si>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</si>
  <si>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</si>
  <si>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</si>
  <si>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</si>
  <si>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</si>
  <si>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</si>
  <si>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</si>
  <si>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</si>
  <si>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</si>
  <si>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</si>
  <si>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</si>
  <si>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</si>
  <si>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</si>
  <si>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</si>
  <si>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</si>
  <si>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</si>
  <si>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</si>
  <si>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</si>
  <si>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</si>
  <si>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</si>
  <si>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</si>
  <si>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</si>
  <si>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</si>
  <si>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</si>
  <si>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</si>
  <si>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</si>
  <si>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</si>
  <si>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</si>
  <si>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</si>
  <si>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</si>
  <si>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</si>
  <si>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</si>
  <si>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</si>
  <si>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</si>
  <si>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</si>
  <si>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</si>
  <si>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</si>
  <si>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</si>
  <si>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</si>
  <si>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</si>
  <si>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</si>
  <si>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</si>
  <si>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</si>
  <si>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</si>
  <si>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</si>
  <si>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</si>
  <si>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</si>
  <si>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</si>
  <si>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</si>
  <si>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</si>
  <si>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</si>
  <si>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</si>
  <si>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</si>
  <si>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</si>
  <si>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</si>
  <si>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</si>
  <si>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</si>
  <si>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</si>
  <si>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</si>
  <si>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</si>
  <si>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</si>
  <si>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</si>
  <si>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</si>
  <si>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</si>
  <si>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</si>
  <si>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</si>
  <si>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</si>
  <si>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</si>
  <si>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</si>
  <si>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</si>
  <si>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</si>
  <si>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</si>
  <si>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</si>
  <si>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</si>
  <si>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</si>
  <si>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</si>
  <si>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</si>
  <si>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</si>
  <si>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</si>
  <si>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</si>
  <si>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</si>
  <si>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</si>
  <si>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</si>
  <si>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</si>
  <si>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</si>
  <si>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</si>
  <si>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</si>
  <si>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</si>
  <si>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</si>
  <si>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</si>
  <si>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</si>
  <si>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</si>
  <si>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</si>
  <si>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</si>
  <si>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</si>
  <si>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</si>
  <si>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</si>
  <si>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</si>
  <si>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</si>
  <si>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</si>
  <si>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</si>
  <si>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</si>
  <si>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</si>
  <si>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</si>
  <si>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</si>
  <si>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</si>
  <si>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</si>
  <si>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</si>
  <si>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</si>
  <si>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</si>
  <si>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</si>
  <si>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</si>
  <si>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</si>
  <si>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</si>
  <si>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</si>
  <si>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</si>
  <si>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</si>
  <si>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</si>
  <si>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</si>
  <si>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</si>
  <si>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</si>
  <si>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</si>
  <si>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</si>
  <si>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</si>
  <si>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</si>
  <si>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</si>
  <si>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</si>
  <si>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</si>
  <si>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</si>
  <si>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</si>
  <si>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</si>
  <si>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</si>
  <si>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</si>
  <si>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</si>
  <si>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</si>
  <si>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</si>
  <si>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</si>
  <si>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</si>
  <si>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</si>
  <si>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</si>
  <si>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</si>
  <si>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</si>
  <si>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</si>
  <si>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</si>
  <si>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</si>
  <si>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</si>
  <si>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</si>
  <si>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</si>
  <si>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</si>
  <si>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</si>
  <si>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</si>
  <si>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</si>
  <si>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</si>
  <si>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</si>
  <si>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</si>
  <si>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</si>
  <si>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</si>
  <si>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</si>
  <si>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</si>
  <si>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</si>
  <si>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</si>
  <si>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</si>
  <si>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</si>
  <si>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</si>
  <si>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</si>
  <si>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</si>
  <si>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</si>
  <si>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</si>
  <si>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</si>
  <si>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</si>
  <si>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</si>
  <si>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</si>
  <si>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</si>
  <si>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</si>
  <si>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</si>
  <si>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</si>
  <si>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</si>
  <si>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</si>
  <si>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</si>
  <si>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</si>
  <si>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</si>
  <si>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</si>
  <si>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</si>
  <si>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</si>
  <si>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</si>
  <si>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</si>
  <si>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</si>
  <si>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</si>
  <si>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</si>
  <si>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</si>
  <si>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</si>
  <si>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</si>
  <si>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</si>
  <si>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</si>
  <si>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</si>
  <si>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</si>
  <si>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</si>
  <si>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</si>
  <si>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</si>
  <si>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</si>
  <si>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</si>
  <si>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</si>
  <si>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</si>
  <si>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</si>
  <si>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</si>
  <si>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</si>
  <si>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</si>
  <si>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</si>
  <si>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</si>
  <si>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</si>
  <si>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</si>
  <si>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</si>
  <si>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</si>
  <si>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</si>
  <si>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</si>
  <si>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</si>
  <si>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</si>
  <si>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</si>
  <si>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</si>
  <si>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</si>
  <si>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</si>
  <si>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</si>
  <si>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</si>
  <si>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</si>
  <si>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</si>
  <si>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</si>
  <si>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</si>
  <si>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</si>
  <si>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</si>
  <si>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</si>
  <si>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</si>
  <si>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</si>
  <si>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</si>
  <si>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</si>
  <si>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</si>
  <si>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</si>
  <si>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</si>
  <si>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</si>
  <si>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</si>
  <si>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</si>
  <si>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</si>
  <si>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</si>
  <si>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</si>
  <si>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</si>
  <si>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</si>
  <si>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</si>
  <si>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</si>
  <si>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</si>
  <si>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</si>
  <si>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</si>
  <si>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</si>
  <si>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</si>
  <si>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</si>
  <si>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</si>
  <si>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</si>
  <si>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</si>
  <si>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</si>
  <si>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</si>
  <si>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</si>
  <si>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</si>
  <si>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</si>
  <si>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</si>
  <si>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</si>
  <si>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</si>
  <si>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</si>
  <si>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</si>
  <si>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</si>
  <si>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</si>
  <si>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</si>
  <si>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</si>
  <si>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</si>
  <si>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</si>
  <si>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</si>
  <si>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</si>
  <si>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</si>
  <si>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</si>
  <si>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</si>
  <si>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</si>
  <si>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</si>
  <si>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</si>
  <si>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</si>
  <si>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</si>
  <si>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</si>
  <si>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</si>
  <si>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</si>
  <si>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</si>
  <si>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</si>
  <si>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</si>
  <si>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</si>
  <si>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</si>
  <si>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</si>
  <si>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</si>
  <si>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</si>
  <si>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</si>
  <si>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</si>
  <si>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</si>
  <si>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</si>
  <si>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</si>
  <si>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</si>
  <si>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</si>
  <si>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</si>
  <si>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</si>
  <si>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</si>
  <si>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</si>
  <si>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</si>
  <si>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</si>
  <si>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</si>
  <si>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</si>
  <si>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</si>
  <si>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</si>
  <si>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</si>
  <si>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</si>
  <si>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</si>
  <si>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</si>
  <si>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</si>
  <si>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</si>
  <si>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</si>
  <si>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</si>
  <si>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</si>
  <si>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</si>
  <si>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</si>
  <si>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</si>
  <si>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</si>
  <si>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</si>
  <si>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</si>
  <si>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</si>
  <si>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</si>
  <si>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</si>
  <si>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</si>
  <si>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</si>
  <si>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</si>
  <si>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</si>
  <si>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</si>
  <si>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</si>
  <si>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</si>
  <si>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</si>
  <si>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</si>
  <si>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</si>
  <si>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</si>
  <si>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</si>
  <si>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</si>
  <si>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</si>
  <si>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</si>
  <si>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</si>
  <si>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</si>
  <si>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</si>
  <si>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</si>
  <si>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</si>
  <si>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</si>
  <si>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</si>
  <si>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</si>
  <si>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</si>
  <si>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</si>
  <si>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</si>
  <si>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</si>
  <si>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</si>
  <si>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</si>
  <si>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</si>
  <si>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</si>
  <si>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</si>
  <si>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</si>
  <si>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</si>
  <si>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</si>
  <si>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</si>
  <si>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</si>
  <si>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</si>
  <si>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</si>
  <si>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</si>
  <si>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</si>
  <si>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</si>
  <si>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</si>
  <si>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</si>
  <si>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</si>
  <si>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</si>
  <si>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</si>
  <si>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</si>
  <si>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</si>
  <si>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</si>
  <si>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</si>
  <si>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</si>
  <si>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</si>
  <si>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</si>
  <si>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</si>
  <si>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</si>
  <si>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</si>
  <si>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</si>
  <si>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</si>
  <si>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</si>
  <si>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</si>
  <si>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</si>
  <si>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</si>
  <si>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</si>
  <si>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</si>
  <si>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</si>
  <si>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</si>
  <si>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</si>
  <si>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</si>
  <si>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</si>
  <si>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</si>
  <si>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</si>
  <si>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</si>
  <si>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</si>
  <si>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</si>
  <si>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</si>
  <si>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</si>
  <si>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</si>
  <si>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</si>
  <si>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</si>
  <si>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</si>
  <si>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</si>
  <si>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</si>
  <si>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</si>
  <si>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</si>
  <si>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</si>
  <si>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</si>
  <si>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</si>
  <si>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</si>
  <si>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</si>
  <si>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</si>
  <si>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</si>
  <si>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</si>
  <si>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</si>
  <si>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</si>
  <si>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</si>
  <si>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</si>
  <si>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</si>
  <si>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</si>
  <si>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</si>
  <si>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</si>
  <si>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</si>
  <si>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</si>
  <si>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</si>
  <si>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</si>
  <si>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</si>
  <si>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</si>
  <si>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</si>
  <si>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</si>
  <si>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</si>
  <si>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</si>
  <si>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</si>
  <si>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</si>
  <si>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</si>
  <si>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</si>
  <si>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</si>
  <si>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</si>
  <si>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</si>
  <si>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</si>
  <si>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</si>
  <si>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</si>
  <si>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</si>
  <si>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</si>
  <si>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</si>
  <si>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</si>
  <si>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</si>
  <si>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</si>
  <si>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</si>
  <si>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</si>
  <si>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</si>
  <si>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</si>
  <si>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</si>
  <si>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</si>
  <si>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</si>
  <si>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</si>
  <si>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</si>
  <si>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</si>
  <si>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</si>
  <si>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</si>
  <si>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</si>
  <si>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</si>
  <si>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</si>
  <si>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</si>
  <si>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</si>
  <si>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</si>
  <si>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</si>
  <si>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</si>
  <si>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</si>
  <si>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</si>
  <si>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</si>
  <si>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</si>
  <si>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</si>
  <si>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</si>
  <si>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</si>
  <si>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</si>
  <si>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</si>
  <si>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</si>
  <si>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</si>
  <si>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</si>
  <si>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</si>
  <si>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</si>
  <si>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</si>
  <si>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</si>
  <si>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</si>
  <si>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</si>
  <si>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</si>
  <si>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</si>
  <si>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</si>
  <si>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</si>
  <si>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</si>
  <si>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</si>
  <si>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</si>
  <si>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</si>
  <si>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</si>
  <si>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</si>
  <si>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</si>
  <si>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</si>
  <si>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</si>
  <si>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</si>
  <si>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</si>
  <si>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</si>
  <si>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</si>
  <si>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</si>
  <si>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</si>
  <si>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</si>
  <si>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</si>
  <si>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</si>
  <si>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</si>
  <si>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</si>
  <si>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</si>
  <si>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</si>
  <si>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</si>
  <si>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</si>
  <si>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</si>
  <si>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</si>
  <si>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</si>
  <si>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</si>
  <si>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</si>
  <si>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</si>
  <si>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</si>
  <si>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</si>
  <si>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</si>
  <si>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</si>
  <si>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</si>
  <si>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</si>
  <si>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</si>
  <si>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</si>
  <si>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</si>
  <si>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</si>
  <si>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</si>
  <si>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</si>
  <si>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</si>
  <si>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</si>
  <si>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</si>
  <si>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</si>
  <si>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</si>
  <si>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</si>
  <si>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</si>
  <si>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</si>
  <si>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</si>
  <si>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</si>
  <si>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</si>
  <si>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</si>
  <si>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</si>
  <si>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</si>
  <si>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</si>
  <si>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</si>
  <si>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</si>
  <si>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</si>
  <si>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</si>
  <si>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</si>
  <si>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</si>
  <si>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</si>
  <si>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</si>
  <si>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</si>
  <si>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</si>
  <si>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</si>
  <si>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</si>
  <si>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</si>
  <si>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</si>
  <si>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</si>
  <si>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</si>
  <si>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</si>
  <si>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</si>
  <si>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</si>
  <si>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</si>
  <si>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</si>
  <si>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</si>
  <si>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</si>
  <si>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</si>
  <si>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</si>
  <si>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</si>
  <si>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</si>
  <si>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</si>
  <si>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</si>
  <si>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</si>
  <si>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</si>
  <si>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</si>
  <si>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</si>
  <si>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</si>
  <si>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</si>
  <si>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</si>
  <si>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</si>
  <si>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</si>
  <si>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</si>
  <si>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</si>
  <si>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</si>
  <si>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</si>
  <si>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</si>
  <si>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</si>
  <si>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</si>
  <si>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</si>
  <si>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</si>
  <si>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</si>
  <si>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</si>
  <si>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</si>
  <si>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</si>
  <si>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</si>
  <si>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</si>
  <si>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</si>
  <si>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</si>
  <si>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</si>
  <si>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</si>
  <si>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</si>
  <si>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</si>
  <si>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</si>
  <si>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</si>
  <si>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</si>
  <si>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</si>
  <si>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</si>
  <si>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</si>
  <si>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</si>
  <si>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</si>
  <si>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</si>
  <si>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</si>
  <si>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</si>
  <si>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</si>
  <si>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</si>
  <si>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</si>
  <si>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</si>
  <si>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</si>
  <si>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</si>
  <si>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</si>
  <si>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</si>
  <si>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</si>
  <si>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</si>
  <si>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</si>
  <si>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</si>
  <si>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</si>
  <si>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</si>
  <si>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</si>
  <si>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</si>
  <si>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</si>
  <si>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</si>
  <si>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</si>
  <si>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</si>
  <si>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</si>
  <si>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</si>
  <si>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</si>
  <si>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</si>
  <si>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</si>
  <si>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</si>
  <si>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</si>
  <si>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</si>
  <si>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</si>
  <si>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</si>
  <si>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</si>
  <si>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</si>
  <si>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</si>
  <si>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</si>
  <si>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</si>
  <si>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</si>
  <si>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</si>
  <si>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</si>
  <si>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</si>
  <si>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</si>
  <si>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</si>
  <si>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</si>
  <si>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</si>
  <si>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</si>
  <si>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</si>
  <si>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</si>
  <si>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</si>
  <si>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</si>
  <si>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</si>
  <si>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</si>
  <si>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</si>
  <si>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</si>
  <si>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</si>
  <si>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</si>
  <si>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</si>
  <si>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</si>
  <si>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</si>
  <si>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</si>
  <si>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</si>
  <si>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</si>
  <si>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</si>
  <si>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</si>
  <si>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</si>
  <si>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</si>
  <si>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</si>
  <si>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</si>
  <si>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</si>
  <si>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</si>
  <si>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</si>
  <si>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</si>
  <si>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</si>
  <si>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</si>
  <si>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</si>
  <si>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</si>
  <si>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</si>
  <si>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</si>
  <si>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</si>
  <si>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</si>
  <si>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</si>
  <si>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</si>
  <si>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</si>
  <si>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</si>
  <si>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</si>
  <si>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</si>
  <si>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</si>
  <si>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</si>
  <si>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</si>
  <si>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</si>
  <si>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</si>
  <si>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</si>
  <si>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</si>
  <si>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</si>
  <si>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</si>
  <si>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</si>
  <si>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</si>
  <si>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</si>
  <si>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</si>
  <si>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</si>
  <si>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</si>
  <si>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</si>
  <si>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</si>
  <si>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</si>
  <si>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</si>
  <si>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</si>
  <si>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</si>
  <si>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</si>
  <si>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</si>
  <si>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</si>
  <si>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</si>
  <si>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</si>
  <si>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</si>
  <si>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</si>
  <si>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</si>
  <si>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</si>
  <si>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</si>
  <si>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</si>
  <si>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</si>
  <si>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</si>
  <si>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</si>
  <si>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</si>
  <si>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</si>
  <si>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</si>
  <si>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</si>
  <si>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</si>
  <si>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</si>
  <si>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</si>
  <si>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</si>
  <si>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</si>
  <si>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</si>
  <si>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</si>
  <si>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</si>
  <si>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</si>
  <si>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</si>
  <si>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</si>
  <si>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</si>
  <si>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</si>
  <si>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</si>
  <si>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</si>
  <si>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</si>
  <si>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</si>
  <si>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</si>
  <si>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</si>
  <si>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</si>
  <si>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</si>
  <si>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</si>
  <si>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</si>
  <si>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</si>
  <si>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</si>
  <si>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</si>
  <si>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</si>
  <si>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</si>
  <si>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</si>
  <si>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</si>
  <si>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</si>
  <si>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</si>
  <si>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</si>
  <si>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</si>
  <si>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</si>
  <si>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</si>
  <si>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</si>
  <si>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</si>
  <si>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</si>
  <si>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</si>
  <si>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</si>
  <si>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</si>
  <si>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</si>
  <si>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</si>
  <si>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</si>
  <si>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</si>
  <si>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</si>
  <si>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</si>
  <si>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</si>
  <si>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</si>
  <si>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</si>
  <si>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</si>
  <si>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</si>
  <si>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</si>
  <si>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</si>
  <si>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</si>
  <si>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</si>
  <si>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</si>
  <si>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</si>
  <si>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</si>
  <si>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</si>
  <si>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</si>
  <si>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</si>
  <si>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</si>
  <si>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</si>
  <si>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</si>
  <si>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</si>
  <si>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</si>
  <si>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</si>
  <si>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</si>
  <si>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</si>
  <si>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</si>
  <si>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</si>
  <si>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</si>
  <si>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</si>
  <si>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</si>
  <si>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</si>
  <si>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</si>
  <si>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</si>
  <si>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</si>
  <si>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</si>
  <si>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</si>
  <si>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</si>
  <si>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</si>
  <si>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</si>
  <si>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</si>
  <si>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</si>
  <si>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</si>
  <si>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</si>
  <si>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</si>
  <si>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</si>
  <si>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</si>
  <si>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</si>
  <si>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</si>
  <si>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</si>
  <si>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</si>
  <si>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</si>
  <si>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</si>
  <si>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</si>
  <si>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</si>
  <si>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</si>
  <si>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</si>
  <si>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</si>
  <si>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</si>
  <si>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</si>
  <si>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</si>
  <si>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</si>
  <si>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</si>
  <si>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</si>
  <si>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</si>
  <si>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</si>
  <si>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</si>
  <si>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</si>
  <si>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</si>
  <si>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</si>
  <si>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</si>
  <si>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</si>
  <si>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</si>
  <si>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</si>
  <si>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</si>
  <si>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</si>
  <si>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</si>
  <si>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</si>
  <si>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</si>
  <si>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</si>
  <si>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</si>
  <si>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</si>
  <si>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</si>
  <si>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</si>
  <si>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</si>
  <si>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</si>
  <si>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</si>
  <si>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</si>
  <si>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</si>
  <si>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</si>
  <si>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</si>
  <si>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</si>
  <si>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</si>
  <si>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</si>
  <si>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</si>
  <si>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</si>
  <si>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</si>
  <si>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</si>
  <si>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</si>
  <si>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</si>
  <si>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</si>
  <si>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</si>
  <si>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</si>
  <si>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</si>
  <si>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</si>
  <si>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</si>
  <si>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</si>
  <si>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</si>
  <si>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</si>
  <si>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</si>
  <si>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</si>
  <si>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</si>
  <si>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</si>
  <si>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</si>
  <si>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</si>
  <si>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</si>
  <si>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</si>
  <si>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</si>
  <si>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</si>
  <si>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</si>
  <si>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</si>
  <si>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</si>
  <si>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</si>
  <si>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</si>
  <si>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</si>
  <si>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</si>
  <si>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</si>
  <si>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</si>
  <si>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</si>
  <si>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</si>
  <si>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</si>
  <si>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</si>
  <si>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</si>
  <si>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</si>
  <si>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</si>
  <si>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</si>
  <si>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</si>
  <si>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</si>
  <si>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</si>
  <si>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</si>
  <si>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</si>
  <si>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</si>
  <si>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</si>
  <si>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</si>
  <si>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</si>
  <si>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</si>
  <si>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</si>
  <si>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</si>
  <si>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</si>
  <si>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</si>
  <si>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</si>
  <si>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</si>
  <si>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</si>
  <si>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</si>
  <si>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</si>
  <si>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</si>
  <si>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</si>
  <si>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</si>
  <si>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</si>
  <si>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</si>
  <si>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</si>
  <si>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</si>
  <si>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</si>
  <si>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</si>
  <si>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</si>
  <si>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</si>
  <si>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</si>
  <si>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</si>
  <si>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</si>
  <si>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</si>
  <si>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</si>
  <si>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</si>
  <si>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</si>
  <si>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</si>
  <si>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</si>
  <si>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</si>
  <si>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</si>
  <si>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</si>
  <si>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</si>
  <si>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</si>
  <si>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</si>
  <si>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</si>
  <si>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</si>
  <si>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</si>
  <si>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</si>
  <si>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</si>
  <si>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</si>
  <si>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</si>
  <si>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</si>
  <si>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</si>
  <si>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</si>
  <si>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</si>
  <si>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</si>
  <si>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</si>
  <si>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</si>
  <si>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</si>
  <si>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</si>
  <si>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</si>
  <si>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</si>
  <si>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</si>
  <si>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</si>
  <si>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</si>
  <si>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</si>
  <si>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</si>
  <si>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</si>
  <si>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</si>
  <si>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</si>
  <si>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</si>
  <si>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</si>
  <si>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</si>
  <si>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</si>
  <si>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</si>
  <si>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</si>
  <si>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</si>
  <si>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</si>
  <si>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</si>
  <si>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</si>
  <si>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</si>
  <si>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</si>
  <si>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</si>
  <si>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</si>
  <si>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</si>
  <si>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</si>
  <si>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</si>
  <si>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</si>
  <si>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</si>
  <si>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</si>
  <si>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</si>
  <si>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</si>
  <si>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</si>
  <si>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</si>
  <si>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</si>
  <si>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</si>
  <si>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</si>
  <si>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</si>
  <si>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</si>
  <si>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</si>
  <si>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</si>
  <si>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</si>
  <si>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</si>
  <si>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</si>
  <si>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</si>
  <si>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</si>
  <si>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</si>
  <si>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</si>
  <si>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</si>
  <si>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</si>
  <si>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</si>
  <si>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</si>
  <si>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</si>
  <si>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</si>
  <si>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</si>
  <si>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</si>
  <si>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</si>
  <si>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</si>
  <si>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</si>
  <si>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</si>
  <si>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</si>
  <si>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</si>
  <si>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</si>
  <si>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</si>
  <si>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</si>
  <si>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</si>
  <si>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</si>
  <si>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</si>
  <si>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</si>
  <si>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</si>
  <si>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</si>
  <si>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</si>
  <si>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</si>
  <si>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</si>
  <si>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</si>
  <si>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</si>
  <si>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</si>
  <si>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</si>
  <si>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</si>
  <si>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</si>
  <si>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</si>
  <si>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</si>
  <si>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</si>
  <si>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</si>
  <si>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</si>
  <si>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</si>
  <si>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</si>
  <si>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</si>
  <si>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</si>
  <si>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</si>
  <si>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</si>
  <si>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</si>
  <si>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</si>
  <si>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</si>
  <si>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</si>
  <si>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</si>
  <si>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</si>
  <si>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</si>
  <si>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</si>
  <si>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</si>
  <si>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</si>
  <si>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</si>
  <si>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</si>
  <si>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</si>
  <si>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</si>
  <si>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</si>
  <si>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</si>
  <si>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</si>
  <si>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</si>
  <si>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</si>
  <si>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</si>
  <si>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</si>
  <si>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</si>
  <si>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</si>
  <si>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</si>
  <si>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</si>
  <si>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</si>
  <si>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</si>
  <si>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</si>
  <si>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</si>
  <si>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</si>
  <si>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</si>
  <si>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</si>
  <si>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</si>
  <si>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</si>
  <si>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</si>
  <si>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</si>
  <si>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</si>
  <si>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</si>
  <si>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</si>
  <si>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</si>
  <si>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</si>
  <si>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</si>
  <si>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</si>
  <si>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</si>
  <si>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</si>
  <si>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</si>
  <si>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</si>
  <si>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</si>
  <si>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</si>
  <si>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</si>
  <si>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</si>
  <si>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</si>
  <si>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</si>
  <si>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</si>
  <si>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</si>
  <si>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</si>
  <si>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</si>
  <si>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</si>
  <si>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</si>
  <si>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</si>
  <si>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</si>
  <si>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</si>
  <si>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</si>
  <si>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</si>
  <si>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</si>
  <si>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</si>
  <si>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</si>
  <si>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</si>
  <si>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</si>
  <si>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</si>
  <si>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</si>
  <si>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</si>
  <si>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</si>
  <si>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</si>
  <si>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</si>
  <si>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</si>
  <si>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</si>
  <si>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</si>
  <si>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</si>
  <si>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</si>
  <si>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</si>
  <si>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</si>
  <si>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</si>
  <si>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</si>
  <si>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</si>
  <si>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</si>
  <si>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</si>
  <si>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</si>
  <si>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</si>
  <si>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</si>
  <si>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</si>
  <si>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</si>
  <si>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</si>
  <si>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</si>
  <si>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</si>
  <si>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</si>
  <si>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</si>
  <si>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</si>
  <si>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</si>
  <si>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</si>
  <si>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</si>
  <si>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</si>
  <si>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</si>
  <si>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</si>
  <si>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</si>
  <si>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</si>
  <si>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</si>
  <si>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</si>
  <si>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</si>
  <si>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</si>
  <si>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</si>
  <si>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</si>
  <si>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</si>
  <si>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</si>
  <si>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</si>
  <si>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</si>
  <si>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</si>
  <si>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</si>
  <si>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</si>
  <si>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</si>
  <si>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</si>
  <si>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</si>
  <si>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</si>
  <si>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</si>
  <si>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</si>
  <si>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</si>
  <si>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</si>
  <si>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</si>
  <si>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</si>
  <si>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</si>
  <si>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</si>
  <si>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</si>
  <si>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</si>
  <si>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</si>
  <si>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</si>
  <si>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</si>
  <si>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</si>
  <si>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</si>
  <si>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</si>
  <si>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</si>
  <si>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</si>
  <si>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</si>
  <si>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</si>
  <si>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</si>
  <si>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</si>
  <si>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</si>
  <si>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</si>
  <si>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</si>
  <si>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</si>
  <si>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</si>
  <si>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</si>
  <si>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</si>
  <si>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</si>
  <si>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</si>
  <si>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</si>
  <si>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</si>
  <si>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</si>
  <si>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</si>
  <si>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</si>
  <si>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</si>
  <si>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</si>
  <si>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</si>
  <si>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</si>
  <si>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</si>
  <si>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</si>
  <si>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</si>
  <si>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</si>
  <si>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</si>
  <si>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</si>
  <si>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</si>
  <si>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</si>
  <si>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</si>
  <si>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</si>
  <si>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</si>
  <si>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</si>
  <si>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</si>
  <si>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</si>
  <si>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</si>
  <si>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</si>
  <si>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</si>
  <si>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</si>
  <si>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</si>
  <si>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</si>
  <si>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</si>
  <si>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</si>
  <si>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</si>
  <si>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</si>
  <si>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</si>
  <si>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</si>
  <si>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</si>
  <si>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</si>
  <si>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</si>
  <si>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</si>
  <si>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</si>
  <si>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</si>
  <si>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</si>
  <si>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</si>
  <si>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</si>
  <si>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</si>
  <si>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</si>
  <si>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</si>
  <si>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</si>
  <si>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</si>
  <si>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</si>
  <si>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</si>
  <si>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</si>
  <si>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</si>
  <si>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</si>
  <si>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</si>
  <si>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</si>
  <si>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</si>
  <si>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</si>
  <si>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</si>
  <si>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</si>
  <si>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</si>
  <si>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</si>
  <si>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</si>
  <si>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</si>
  <si>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</si>
  <si>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</si>
  <si>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</si>
  <si>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</si>
  <si>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</si>
  <si>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</si>
  <si>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</si>
  <si>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</si>
  <si>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</si>
  <si>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</si>
  <si>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</si>
  <si>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</si>
  <si>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</si>
  <si>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</si>
  <si>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</si>
  <si>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</si>
  <si>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</si>
  <si>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</si>
  <si>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</si>
  <si>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</si>
  <si>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</si>
  <si>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</si>
  <si>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</si>
  <si>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</si>
  <si>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</si>
  <si>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</si>
  <si>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</si>
  <si>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</si>
  <si>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</si>
  <si>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</si>
  <si>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</si>
  <si>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</si>
  <si>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</si>
  <si>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</si>
  <si>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</si>
  <si>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</si>
  <si>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</si>
  <si>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</si>
  <si>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</si>
  <si>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</si>
  <si>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</si>
  <si>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</si>
  <si>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</si>
  <si>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</si>
  <si>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</si>
  <si>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</si>
  <si>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</si>
  <si>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</si>
  <si>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</si>
  <si>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</si>
  <si>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</si>
  <si>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</si>
  <si>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</si>
  <si>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</si>
  <si>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</si>
  <si>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</si>
  <si>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</si>
  <si>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</si>
  <si>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</si>
  <si>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</si>
  <si>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</si>
  <si>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</si>
  <si>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</si>
  <si>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</si>
  <si>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</si>
  <si>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</si>
  <si>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</si>
  <si>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</si>
  <si>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</si>
  <si>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</si>
  <si>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</si>
  <si>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</si>
  <si>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</si>
  <si>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</si>
  <si>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</si>
  <si>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</si>
  <si>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</si>
  <si>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</si>
  <si>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</si>
  <si>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</si>
  <si>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</si>
  <si>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</si>
  <si>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</si>
  <si>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</si>
  <si>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</si>
  <si>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</si>
  <si>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</si>
  <si>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</si>
  <si>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</si>
  <si>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</si>
  <si>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</si>
  <si>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</si>
  <si>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</si>
  <si>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</si>
  <si>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</si>
  <si>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</si>
  <si>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</si>
  <si>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</si>
  <si>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</si>
  <si>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</si>
  <si>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</si>
  <si>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</si>
  <si>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</si>
  <si>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</si>
  <si>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</si>
  <si>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</si>
  <si>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</si>
  <si>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</si>
  <si>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</si>
  <si>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</si>
  <si>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</si>
  <si>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</si>
  <si>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</si>
  <si>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</si>
  <si>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</si>
  <si>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</si>
  <si>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</si>
  <si>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</si>
  <si>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</si>
  <si>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</si>
  <si>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</si>
  <si>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</si>
  <si>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</si>
  <si>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</si>
  <si>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</si>
  <si>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</si>
  <si>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</si>
  <si>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</si>
  <si>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</si>
  <si>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</si>
  <si>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</si>
  <si>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</si>
  <si>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</si>
  <si>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</si>
  <si>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</si>
  <si>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</si>
  <si>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</si>
  <si>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</si>
  <si>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</si>
  <si>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</si>
  <si>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</si>
  <si>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</si>
  <si>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</si>
  <si>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</si>
  <si>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</si>
  <si>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</si>
  <si>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</si>
  <si>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</si>
  <si>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</si>
  <si>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</si>
  <si>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</si>
  <si>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</si>
  <si>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</si>
  <si>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</si>
  <si>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</si>
  <si>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</si>
  <si>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</si>
  <si>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</si>
  <si>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</si>
  <si>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</si>
  <si>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</si>
  <si>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</si>
  <si>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</si>
  <si>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</si>
  <si>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</si>
  <si>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</si>
  <si>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</si>
  <si>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</si>
  <si>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</si>
  <si>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</si>
  <si>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</si>
  <si>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</si>
  <si>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</si>
  <si>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</si>
  <si>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</si>
  <si>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</si>
  <si>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</si>
  <si>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</si>
  <si>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</si>
  <si>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</si>
  <si>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</si>
  <si>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</si>
  <si>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</si>
  <si>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</si>
  <si>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</si>
  <si>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</si>
  <si>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</si>
  <si>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</si>
  <si>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</si>
  <si>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</si>
  <si>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</si>
  <si>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</si>
  <si>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</si>
  <si>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</si>
  <si>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</si>
  <si>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</si>
  <si>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</si>
  <si>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</si>
  <si>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</si>
  <si>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</si>
  <si>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</si>
  <si>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</si>
  <si>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</si>
  <si>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</si>
  <si>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</si>
  <si>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</si>
  <si>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</si>
  <si>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</si>
  <si>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</si>
  <si>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</si>
  <si>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</si>
  <si>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</si>
  <si>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</si>
  <si>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</si>
  <si>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</si>
  <si>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</si>
  <si>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</si>
  <si>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</si>
  <si>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</si>
  <si>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</si>
  <si>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</si>
  <si>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</si>
  <si>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</si>
  <si>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</si>
  <si>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</si>
  <si>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</si>
  <si>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</si>
  <si>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</si>
  <si>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</si>
  <si>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</si>
  <si>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</si>
  <si>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</si>
  <si>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</si>
  <si>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</si>
  <si>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</si>
  <si>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</si>
  <si>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</si>
  <si>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</si>
  <si>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</si>
  <si>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</si>
  <si>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</si>
  <si>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</si>
  <si>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</si>
  <si>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</si>
  <si>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</si>
  <si>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</si>
  <si>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</si>
  <si>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</si>
  <si>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</si>
  <si>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</si>
  <si>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</si>
  <si>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</si>
  <si>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</si>
  <si>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</si>
  <si>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</si>
  <si>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</si>
  <si>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</si>
  <si>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</si>
  <si>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</si>
  <si>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</si>
  <si>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</si>
  <si>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</si>
  <si>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</si>
  <si>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</si>
  <si>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</si>
  <si>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</si>
  <si>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</si>
  <si>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</si>
  <si>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</si>
  <si>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</si>
  <si>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</si>
  <si>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</si>
  <si>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</si>
  <si>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</si>
  <si>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</si>
  <si>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</si>
  <si>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</si>
  <si>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</si>
  <si>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</si>
  <si>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</si>
  <si>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</si>
  <si>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</si>
  <si>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</si>
  <si>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</si>
  <si>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</si>
  <si>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</si>
  <si>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</si>
  <si>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</si>
  <si>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</si>
  <si>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</si>
  <si>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</si>
  <si>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</si>
  <si>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</si>
  <si>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</si>
  <si>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</si>
  <si>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</si>
  <si>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</si>
  <si>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</si>
  <si>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</si>
  <si>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</si>
  <si>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</si>
  <si>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</si>
  <si>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</si>
  <si>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</si>
  <si>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</si>
  <si>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</si>
  <si>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</si>
  <si>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</si>
  <si>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</si>
  <si>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</si>
  <si>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</si>
  <si>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</si>
  <si>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</si>
  <si>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</si>
  <si>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</si>
  <si>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</si>
  <si>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</si>
  <si>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</si>
  <si>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</si>
  <si>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</si>
  <si>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</si>
  <si>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</si>
  <si>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</si>
  <si>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</si>
  <si>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</si>
  <si>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</si>
  <si>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</si>
  <si>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</si>
  <si>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</si>
  <si>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</si>
  <si>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</si>
  <si>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</si>
  <si>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</si>
  <si>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</si>
  <si>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</si>
  <si>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</si>
  <si>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</si>
  <si>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</si>
  <si>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</si>
  <si>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</si>
  <si>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</si>
  <si>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</si>
  <si>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</si>
  <si>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</si>
  <si>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</si>
  <si>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</si>
  <si>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</si>
  <si>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</si>
  <si>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</si>
  <si>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</si>
  <si>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</si>
  <si>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</si>
  <si>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</si>
  <si>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</si>
  <si>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</si>
  <si>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</si>
  <si>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</si>
  <si>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</si>
  <si>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</si>
  <si>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</si>
  <si>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</si>
  <si>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</si>
  <si>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</si>
  <si>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</si>
  <si>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</si>
  <si>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</si>
  <si>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</si>
  <si>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</si>
  <si>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</si>
  <si>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</si>
  <si>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</si>
  <si>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</si>
  <si>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</si>
  <si>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</si>
  <si>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</si>
  <si>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</si>
  <si>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</si>
  <si>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</si>
  <si>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</si>
  <si>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</si>
  <si>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</si>
  <si>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</si>
  <si>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</si>
  <si>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</si>
  <si>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</si>
  <si>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</si>
  <si>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</si>
  <si>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</si>
  <si>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</si>
  <si>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</si>
  <si>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</si>
  <si>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</si>
  <si>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</si>
  <si>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</si>
  <si>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</si>
  <si>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</si>
  <si>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</si>
  <si>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</si>
  <si>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</si>
  <si>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</si>
  <si>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</si>
  <si>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</si>
  <si>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</si>
  <si>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</si>
  <si>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</si>
  <si>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</si>
  <si>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</si>
  <si>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</si>
  <si>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</si>
  <si>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</si>
  <si>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</si>
  <si>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</si>
  <si>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</si>
  <si>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</si>
  <si>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</si>
  <si>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</si>
  <si>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</si>
  <si>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</si>
  <si>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</si>
  <si>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</si>
  <si>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</si>
  <si>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</si>
  <si>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</si>
  <si>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</si>
  <si>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</si>
  <si>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</si>
  <si>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</si>
  <si>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</si>
  <si>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</si>
  <si>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</si>
  <si>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</si>
  <si>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</si>
  <si>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</si>
  <si>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</si>
  <si>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</si>
  <si>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</si>
  <si>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</si>
  <si>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</si>
  <si>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</si>
  <si>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</si>
  <si>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</si>
  <si>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</si>
  <si>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</si>
  <si>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</si>
  <si>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</si>
  <si>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</si>
  <si>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</si>
  <si>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</si>
  <si>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</si>
  <si>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</si>
  <si>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</si>
  <si>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</si>
  <si>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</si>
  <si>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</si>
  <si>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</si>
  <si>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</si>
  <si>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</si>
  <si>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</si>
  <si>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</si>
  <si>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</si>
  <si>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</si>
  <si>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</si>
  <si>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</si>
  <si>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</si>
  <si>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</si>
  <si>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</si>
  <si>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</si>
  <si>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</si>
  <si>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</si>
  <si>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</si>
  <si>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</si>
  <si>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</si>
  <si>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</si>
  <si>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</si>
  <si>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</si>
  <si>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</si>
  <si>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</si>
  <si>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</si>
  <si>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</si>
  <si>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</si>
  <si>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</si>
  <si>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</si>
  <si>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</si>
  <si>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</si>
  <si>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</si>
  <si>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</si>
  <si>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</si>
  <si>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</si>
  <si>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</si>
  <si>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</si>
  <si>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</si>
  <si>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</si>
  <si>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</si>
  <si>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</si>
  <si>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</si>
  <si>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</si>
  <si>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</si>
  <si>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</si>
  <si>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</si>
  <si>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</si>
  <si>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</si>
  <si>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</si>
  <si>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</si>
  <si>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</si>
  <si>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</si>
  <si>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</si>
  <si>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</si>
  <si>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</si>
  <si>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</si>
  <si>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</si>
  <si>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</si>
  <si>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</si>
  <si>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</si>
  <si>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</si>
  <si>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</si>
  <si>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</si>
  <si>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</si>
  <si>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</si>
  <si>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</si>
  <si>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</si>
  <si>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</si>
  <si>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</si>
  <si>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</si>
  <si>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</si>
  <si>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</si>
  <si>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</si>
  <si>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</si>
  <si>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</si>
  <si>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</si>
  <si>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</si>
  <si>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</si>
  <si>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</si>
  <si>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</si>
  <si>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</si>
  <si>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</si>
  <si>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</si>
  <si>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</si>
  <si>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</si>
  <si>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</si>
  <si>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</si>
  <si>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</si>
  <si>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</si>
  <si>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</si>
  <si>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</si>
  <si>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</si>
  <si>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</si>
  <si>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</si>
  <si>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</si>
  <si>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</si>
  <si>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</si>
  <si>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</si>
  <si>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</si>
  <si>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</si>
  <si>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</si>
  <si>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</si>
  <si>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</si>
  <si>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</si>
  <si>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</si>
  <si>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</si>
  <si>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</si>
  <si>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</si>
  <si>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</si>
  <si>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</si>
  <si>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</si>
  <si>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</si>
  <si>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</si>
  <si>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</si>
  <si>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</si>
  <si>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</si>
  <si>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</si>
  <si>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</si>
  <si>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</si>
  <si>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</si>
  <si>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</si>
  <si>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</si>
  <si>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</si>
  <si>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</si>
  <si>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</si>
  <si>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</si>
  <si>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</si>
  <si>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</si>
  <si>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</si>
  <si>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</si>
  <si>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</si>
  <si>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</si>
  <si>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</si>
  <si>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</si>
  <si>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</si>
  <si>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</si>
  <si>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</si>
  <si>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</si>
  <si>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</si>
  <si>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</si>
  <si>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</si>
  <si>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</si>
  <si>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</si>
  <si>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</si>
  <si>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</si>
  <si>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</si>
  <si>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</si>
  <si>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</si>
  <si>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</si>
  <si>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</si>
  <si>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</si>
  <si>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</si>
  <si>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</si>
  <si>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</si>
  <si>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</si>
  <si>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</si>
  <si>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</si>
  <si>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</si>
  <si>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</si>
  <si>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</si>
  <si>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</si>
  <si>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</si>
  <si>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</si>
  <si>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</si>
  <si>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</si>
  <si>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</si>
  <si>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</si>
  <si>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</si>
  <si>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</si>
  <si>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</si>
  <si>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</si>
  <si>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</si>
  <si>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</si>
  <si>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</si>
  <si>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</si>
  <si>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</si>
  <si>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</si>
  <si>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</si>
  <si>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</si>
  <si>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</si>
  <si>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</si>
  <si>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</si>
  <si>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</si>
  <si>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</si>
  <si>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</si>
  <si>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</si>
  <si>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</si>
  <si>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</si>
  <si>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</si>
  <si>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</si>
  <si>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</si>
  <si>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</si>
  <si>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</si>
  <si>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</si>
  <si>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</si>
  <si>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</si>
  <si>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</si>
  <si>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</si>
  <si>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</si>
  <si>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</si>
  <si>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</si>
  <si>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</si>
  <si>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</si>
  <si>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</si>
  <si>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</si>
  <si>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</si>
  <si>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</si>
  <si>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</si>
  <si>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</si>
  <si>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</si>
  <si>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</si>
  <si>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</si>
  <si>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</si>
  <si>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</si>
  <si>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</si>
  <si>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</si>
  <si>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</si>
  <si>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</si>
  <si>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</si>
  <si>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</si>
  <si>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</si>
  <si>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</si>
  <si>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</si>
  <si>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</si>
  <si>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</si>
  <si>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</si>
  <si>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</si>
  <si>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</si>
  <si>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</si>
  <si>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</si>
  <si>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</si>
  <si>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</si>
  <si>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</si>
  <si>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</si>
  <si>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</si>
  <si>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</si>
  <si>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</si>
  <si>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</si>
  <si>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</si>
  <si>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</si>
  <si>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</si>
  <si>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</si>
  <si>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</si>
  <si>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</si>
  <si>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</si>
  <si>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</si>
  <si>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</si>
  <si>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</si>
  <si>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</si>
  <si>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</si>
  <si>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</si>
  <si>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</si>
  <si>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</si>
  <si>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</si>
  <si>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</si>
  <si>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</si>
  <si>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</si>
  <si>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</si>
  <si>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</si>
  <si>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</si>
  <si>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</si>
  <si>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</si>
  <si>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</si>
  <si>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</si>
  <si>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</si>
  <si>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</si>
  <si>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</si>
  <si>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</si>
  <si>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</si>
  <si>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</si>
  <si>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</si>
  <si>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</si>
  <si>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</si>
  <si>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</si>
  <si>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</si>
  <si>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</si>
  <si>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</si>
  <si>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</si>
  <si>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</si>
  <si>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</si>
  <si>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</si>
  <si>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</si>
  <si>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</si>
  <si>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</si>
  <si>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</si>
  <si>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</si>
  <si>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</si>
  <si>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</si>
  <si>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</si>
  <si>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</si>
  <si>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</si>
  <si>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</si>
  <si>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</si>
  <si>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</si>
  <si>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</si>
  <si>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</si>
  <si>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</si>
  <si>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</si>
  <si>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</si>
  <si>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</si>
  <si>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</si>
  <si>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</si>
  <si>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</si>
  <si>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</si>
  <si>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</si>
  <si>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</si>
  <si>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</si>
  <si>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</si>
  <si>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</si>
  <si>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</si>
  <si>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</si>
  <si>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</si>
  <si>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</si>
  <si>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</si>
  <si>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</si>
  <si>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</si>
  <si>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</si>
  <si>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</si>
  <si>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</si>
  <si>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</si>
  <si>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</si>
  <si>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</si>
  <si>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</si>
  <si>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</si>
  <si>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</si>
  <si>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</si>
  <si>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</si>
  <si>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</si>
  <si>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</si>
  <si>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</si>
  <si>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</si>
  <si>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PCM-20251029-00001546</t>
  </si>
  <si>
    <t>ETA 45 min</t>
  </si>
  <si>
    <t>no cm</t>
  </si>
  <si>
    <t xml:space="preserve">team need 60 mins </t>
  </si>
  <si>
    <t xml:space="preserve"> PCM-20250215-00000830 </t>
  </si>
  <si>
    <t>LTE site still down and  site located in aramco area access issue need special permission</t>
  </si>
  <si>
    <t>No PCM</t>
  </si>
  <si>
    <t>SCECO team disconnected power due to pending billing issue</t>
  </si>
  <si>
    <t>PCM-20251029-00000980</t>
  </si>
  <si>
    <t>EM team on the way need 75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</si>
  <si>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</si>
  <si>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</si>
  <si>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</si>
  <si>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</si>
  <si>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</si>
  <si>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</si>
  <si>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TT-20251029-01392</t>
  </si>
  <si>
    <t xml:space="preserve">EM team need 30 min </t>
  </si>
  <si>
    <t>PCM-20251029-00001011</t>
  </si>
  <si>
    <t>team at site</t>
  </si>
  <si>
    <t>PCM-20251029-00001522</t>
  </si>
  <si>
    <t xml:space="preserve">team need 50 minutes </t>
  </si>
  <si>
    <t>PCM-20251029-00001233</t>
  </si>
  <si>
    <t>team need 40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</si>
</sst>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165" fontId="22" fillId="0" borderId="9" xfId="0" applyNumberFormat="1" applyFont="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8" totalsRowShown="0" headerRowDxfId="157" dataDxfId="156" headerRowBorderDxfId="154" tableBorderDxfId="155" totalsRowBorderDxfId="153">
  <autoFilter ref="A1:CJ18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3" totalsRowShown="0" headerRowDxfId="48" dataDxfId="47" headerRowBorderDxfId="45" tableBorderDxfId="46" totalsRowBorderDxfId="44">
  <autoFilter ref="A1:L17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7" totalsRowShown="0" headerRowDxfId="15" dataDxfId="14" headerRowBorderDxfId="12" tableBorderDxfId="13">
  <autoFilter ref="A1:L7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296.59528240740474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45959.543708333331</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45959.543708333331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45959.543708333331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45959.543708333331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45959.543708333331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45959.543708333331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45959.543708333331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45959.543708333331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45959.543708333331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45959.543708333331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45959.543708333331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45959.543708333331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45959.543708333331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45959.543708333331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45959.543708333331</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45959.543708333331</v>
      </c>
      <c r="H18" s="148"/>
      <c r="I18" s="146" t="str">
        <f>IFERROR(VLOOKUP(D18,DB!A:F,6,0),"")</f>
        <v/>
      </c>
      <c r="J18" s="146" t="str">
        <f>IFERROR(VLOOKUP(D18,DB!A:G,7,0),"")</f>
        <v/>
      </c>
      <c r="K18" s="150"/>
      <c r="L18" s="151" t="str">
        <f>IFERROR(VLOOKUP(D18,DB!A:I,9,0),"")</f>
        <v/>
      </c>
    </row>
    <row r="19" spans="1:12" ht="15" customHeight="1">
      <c r="A19" s="133"/>
      <c r="B19" s="134" t="str">
        <f>IFERROR(VLOOKUP(D19,DB!A:K,11,0),"")</f>
        <v/>
      </c>
      <c r="C19" s="134"/>
      <c r="D19" s="134"/>
      <c r="E19" s="135"/>
      <c r="F19" s="136"/>
      <c r="G19" s="137">
        <f ca="1">IFERROR(NOW()-F19,"")</f>
        <v>45959.543707986108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45959.543707986108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45959.543707986108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45959.543707986108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45959.543707986108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45959.543707986108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45959.543707986108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80"/>
      <c r="E26" s="135"/>
      <c r="F26" s="136"/>
      <c r="G26" s="137">
        <f ca="1">IFERROR(NOW()-F26,"")</f>
        <v>45959.543707986108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45959.543707986108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45959.543707986108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45959.543707986108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45959.543707986108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45959.543707986108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45959.543707986108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45959.543707986108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45959.543707986108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45959.543707986108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45959.543707986108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45959.543707986108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45959.543707986108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45959.543707986108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45959.543707986108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45959.543707986108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45959.543707986108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45959.543707986108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45959.543707986108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45959.543707986108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45959.543707986108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45959.543707986108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45959.543707986108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45959.543707986108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45959.543707986108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45959.543707986108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45959.543707986108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45959.543707986108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45959.543707986108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45959.543707986108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45959.543707986108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45959.543707986108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45959.543707986108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45959.543707986108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45959.543707986108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45959.543707986108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45959.543707986108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45959.543707986108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45959.543707986108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45959.543707986108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45959.543707986108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45959.543707986108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45959.543707986108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45959.543707986108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45959.543707986108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45959.543707986108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45959.543707986108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45959.543707986108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45959.543707986108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45959.543707986108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45959.543707986108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45959.543707986108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45959.543707986108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45959.543707986108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45959.543707986108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45959.543707986108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45959.543707986108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45959.543707986108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45959.543707986108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45959.543707986108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45959.543707986108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45959.543707986108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45959.543707986108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45959.543707986108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45959.543707986108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45959.543707986108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45959.543707986108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45959.543707986108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45959.543707986108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45959.543707986108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45959.543707986108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45959.543707986108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45959.543707986108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45959.543707986108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45959.543707986108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45959.543707986108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45959.543707986108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45959.543707986108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45959.543707986108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45959.543707986108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45959.543707986108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45959.543707986108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45959.543707986108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45959.543707986108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45959.543707986108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45959.543707986108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45959.543707986108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45959.543707986108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45959.543707986108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45959.543707986108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45959.543707986108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45959.543707986108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45959.543707986108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45959.543707986108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45959.543707986108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45959.543707986108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45959.543707986108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45959.543707986108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45959.543707986108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45959.543707986108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45959.543707986108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45959.543707986108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45959.543707986108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45959.543707986108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45959.543707986108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45959.543707986108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45959.543707986108</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45959.543707986108</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45959.543707986108</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45959.543707986108</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45959.543707986108</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45959.543707986108</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45959.543707986108</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45959.543707986108</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45959.543707986108</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45959.543707986108</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45959.543707986108</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45959.543707986108</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45959.543707986108</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45959.543707986108</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45959.543707986108</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45959.543707986108</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45959.543707986108</v>
      </c>
      <c r="H148" s="136"/>
      <c r="I148" s="134" t="str">
        <f>IFERROR(VLOOKUP(D148,DB!A:F,6,0),"")</f>
        <v/>
      </c>
      <c r="J148" s="134" t="str">
        <f>IFERROR(VLOOKUP(D148,DB!A:G,7,0),"")</f>
        <v/>
      </c>
      <c r="K148" s="138"/>
      <c r="L148" s="139" t="str">
        <f>IFERROR(VLOOKUP(D148,DB!A:I,9,0),"")</f>
        <v/>
      </c>
    </row>
    <row r="149" spans="1:12" ht="15" customHeight="1">
      <c r="A149" s="133"/>
      <c r="B149" s="134" t="str">
        <f>IFERROR(VLOOKUP(D149,DB!A:K,11,0),"")</f>
        <v/>
      </c>
      <c r="C149" s="134"/>
      <c r="D149" s="134"/>
      <c r="E149" s="135"/>
      <c r="F149" s="136"/>
      <c r="G149" s="137">
        <f ca="1">IFERROR(NOW()-F149,"")</f>
        <v>45959.543707986108</v>
      </c>
      <c r="H149" s="136"/>
      <c r="I149" s="134" t="str">
        <f>IFERROR(VLOOKUP(D149,DB!A:F,6,0),"")</f>
        <v/>
      </c>
      <c r="J149" s="134" t="str">
        <f>IFERROR(VLOOKUP(D149,DB!A:G,7,0),"")</f>
        <v/>
      </c>
      <c r="K149" s="138"/>
      <c r="L149" s="139" t="str">
        <f>IFERROR(VLOOKUP(D149,DB!A:I,9,0),"")</f>
        <v/>
      </c>
    </row>
    <row r="150" spans="1:12" ht="15" customHeight="1">
      <c r="A150" s="145"/>
      <c r="B150" s="146" t="str">
        <f>IFERROR(VLOOKUP(D150,DB!A:K,11,0),"")</f>
        <v/>
      </c>
      <c r="C150" s="146"/>
      <c r="D150" s="146"/>
      <c r="E150" s="147"/>
      <c r="F150" s="148"/>
      <c r="G150" s="149">
        <f ca="1">IFERROR(NOW()-F150,"")</f>
        <v>45959.543707986108</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339C3671-4C62-4646-9143-8B2FBC15AF0C}"/>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8"/>
  <sheetViews>
    <sheetView tabSelected="1"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134.5438703703694</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0.80162500000005821</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71" t="s">
        <v>39107</v>
      </c>
      <c r="B5" s="18" t="str">
        <f>IFERROR(VLOOKUP(D5,DB!A:K,11,0),"")</f>
        <v>R2</v>
      </c>
      <c r="C5" s="18">
        <v>1</v>
      </c>
      <c r="D5" s="18" t="s">
        <v>26023</v>
      </c>
      <c r="E5" s="114" t="s">
        <v>39021</v>
      </c>
      <c r="F5" s="115">
        <v>45959.533541666664</v>
      </c>
      <c r="G5" s="116">
        <f ca="1">IFERROR(NOW()-F5,"-")</f>
        <v>1.01666666669189E-2</v>
      </c>
      <c r="H5" s="115">
        <v>45959.527986111112</v>
      </c>
      <c r="I5" s="18" t="str">
        <f>IFERROR(VLOOKUP(D5,DB!A:F,6,0),"")</f>
        <v>SCECO</v>
      </c>
      <c r="J5" s="18" t="str">
        <f>IFERROR(VLOOKUP(D5,DB!A:G,7,0),"")</f>
        <v>Vandalized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45959.543708333331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45959.543708333331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63"/>
      <c r="E8" s="114"/>
      <c r="F8" s="115"/>
      <c r="G8" s="116">
        <f ca="1">IFERROR(NOW()-F8,"-")</f>
        <v>45959.543708333331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45959.543708333331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45959.543708333331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45959.543708333331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45959.543708333331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45959.543708333331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45959.543708333331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45959.543708333331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45959.543708333331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45959.543708333331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45959.543708333331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45959.543708333331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45959.543708333331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45959.543708333331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45959.543708333331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45959.543708333331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45959.543708333331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45959.543708333331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45959.543708333331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45959.543708333331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45959.543708333331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45959.543708333331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45959.543708333331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45959.543708333331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45959.543708333331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45959.543708333331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45959.543708333331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45959.543708333331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45959.543708333331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45959.543708333331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45959.543708333331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45959.543708333331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45959.543708333331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45959.543708333331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45959.543708333331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45959.543708333331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61"/>
      <c r="B44" s="162" t="str">
        <f>IFERROR(VLOOKUP(D44,DB!A:K,11,0),"")</f>
        <v/>
      </c>
      <c r="C44" s="162"/>
      <c r="D44" s="162"/>
      <c r="E44" s="163"/>
      <c r="F44" s="164"/>
      <c r="G44" s="165">
        <f ca="1">IFERROR(NOW()-F44,"-")</f>
        <v>45959.543708333331</v>
      </c>
      <c r="H44" s="164"/>
      <c r="I44" s="162" t="str">
        <f>IFERROR(VLOOKUP(D44,DB!A:F,6,0),"")</f>
        <v/>
      </c>
      <c r="J44" s="162" t="str">
        <f>IFERROR(VLOOKUP(D44,DB!A:G,7,0),"")</f>
        <v/>
      </c>
      <c r="K44" s="166"/>
      <c r="L44" s="162" t="str">
        <f>IFERROR(VLOOKUP(D44,DB!A:I,9,0),"")</f>
        <v/>
      </c>
      <c r="M44" s="162"/>
      <c r="N44" s="162"/>
      <c r="O44" s="162"/>
      <c r="P44" s="162"/>
      <c r="Q44" s="162"/>
      <c r="R44" s="162"/>
      <c r="S44" s="162"/>
      <c r="T44" s="162"/>
      <c r="U44" s="162"/>
      <c r="V44" s="162"/>
      <c r="W44" s="162"/>
      <c r="X44" s="162"/>
      <c r="Y44" s="162"/>
      <c r="Z44" s="162"/>
      <c r="AA44" s="162"/>
      <c r="AB44" s="162"/>
      <c r="AC44" s="162"/>
      <c r="AD44" s="162"/>
      <c r="AE44" s="162"/>
      <c r="AF44" s="162"/>
      <c r="AG44" s="162"/>
      <c r="AH44" s="162"/>
      <c r="AI44" s="162"/>
      <c r="AJ44" s="162"/>
      <c r="AK44" s="162"/>
      <c r="AL44" s="162"/>
      <c r="AM44" s="162"/>
      <c r="AN44" s="162"/>
      <c r="AO44" s="162"/>
      <c r="AP44" s="162"/>
      <c r="AQ44" s="162"/>
      <c r="AR44" s="162"/>
      <c r="AS44" s="162"/>
      <c r="AT44" s="162"/>
      <c r="AU44" s="162"/>
      <c r="AV44" s="162"/>
      <c r="AW44" s="162"/>
      <c r="AX44" s="162"/>
      <c r="AY44" s="162"/>
      <c r="AZ44" s="162"/>
      <c r="BA44" s="162"/>
      <c r="BB44" s="162"/>
      <c r="BC44" s="162"/>
      <c r="BD44" s="162"/>
      <c r="BE44" s="162"/>
      <c r="BF44" s="162"/>
      <c r="BG44" s="162"/>
      <c r="BH44" s="162"/>
      <c r="BI44" s="162"/>
      <c r="BJ44" s="162"/>
      <c r="BK44" s="162"/>
      <c r="BL44" s="162"/>
      <c r="BM44" s="162"/>
      <c r="BN44" s="162"/>
      <c r="BO44" s="162"/>
      <c r="BP44" s="162"/>
      <c r="BQ44" s="162"/>
      <c r="BR44" s="162"/>
      <c r="BS44" s="162"/>
      <c r="BT44" s="162"/>
      <c r="BU44" s="162"/>
      <c r="BV44" s="162"/>
      <c r="BW44" s="162"/>
      <c r="BX44" s="162"/>
      <c r="BY44" s="162"/>
      <c r="BZ44" s="162"/>
      <c r="CA44" s="162"/>
      <c r="CB44" s="162"/>
      <c r="CC44" s="162"/>
      <c r="CD44" s="162"/>
      <c r="CE44" s="162"/>
      <c r="CF44" s="162"/>
      <c r="CG44" s="162"/>
      <c r="CH44" s="162"/>
      <c r="CI44" s="162"/>
      <c r="CJ44" s="167"/>
    </row>
    <row r="45" spans="1:88" ht="31.5" customHeight="1">
      <c r="A45" s="113"/>
      <c r="B45" s="18" t="str">
        <f>IFERROR(VLOOKUP(D45,DB!A:K,11,0),"")</f>
        <v/>
      </c>
      <c r="C45" s="18"/>
      <c r="D45" s="18"/>
      <c r="E45" s="114"/>
      <c r="F45" s="115"/>
      <c r="G45" s="116">
        <f ca="1">IFERROR(NOW()-F45,"-")</f>
        <v>45959.543707986108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45959.543707986108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45959.543707986108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45959.543707986108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45959.543708333331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45959.543708333331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45959.543708333331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45959.543708333331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45959.543708333331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45959.543708333331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45959.543708333331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45959.543708333331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45959.543708333331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45959.543708333331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45959.543708333331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45959.543708333331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45959.543708333331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45959.543708333331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45959.543708333331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45959.543708333331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45959.543708333331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45959.543708333331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45959.543708333331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45959.543708333331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45959.543708333331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45959.543708333331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45959.543708333331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45959.543708333331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45959.543708333331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45959.543708333331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45959.543708333331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45959.543708333331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45959.543708333331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45959.543708333331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45959.543708333331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45959.543708333331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45959.543708333331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45959.543708333331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45959.543708333331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45959.543708333331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45959.543708333331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45959.543708333331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45959.543708333331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45959.543708333331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45959.543708333331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45959.543708333331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45959.543708333331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45959.543708333331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45959.543708333331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45959.543708333331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45959.543708333331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45959.543708333331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45959.543708333331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45959.543708333331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45959.543708333331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45959.543708333331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45959.543708333331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45959.543708333331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45959.543708333331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45959.543708333331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45959.543708333331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45959.543708333331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45959.543708333331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45959.543708333331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45959.543708333331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45959.543708333331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45959.543708333331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45959.543708333331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45959.543708333331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45959.543708333331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45959.543708333331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45959.543708333331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45959.543708333331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45959.543708333331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45959.543708333331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45959.543708333331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45959.543708333331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45959.543708333331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45959.543708333331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45959.543708333331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45959.543708333331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45959.543708333331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45959.543708333331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45959.543708333331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45959.543708333331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45959.543708333331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45959.543708333331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45959.543708333331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45959.543708333331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45959.543708333331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45959.543708333331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45959.543708333331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45959.543708333331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45959.543708333331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45959.543708333331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45959.543708333331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45959.543708333331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45959.543708333331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45959.543708333331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45959.543708333331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45959.543708333331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45959.543708333331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45959.543708333331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45959.543708333331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45959.543708333331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45959.543708333331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45959.543708333331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45959.543708333331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45959.543708333331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45959.543708333331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45959.543708333331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45959.543708333331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45959.543708333331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45959.543708333331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45959.543708333331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45959.543708333331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45959.543708333331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45959.543708333331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45959.543708333331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45959.543708333331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45959.543708333331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45959.543708333331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45959.543708333331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45959.543708333331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45959.543708333331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45959.543708333331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45959.543708333331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45959.543708333331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45959.543708333331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45959.543708333331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45959.543708333331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45959.543708333331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45959.543708333331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45959.543708333331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45959.543708333331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45959.543708333331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45959.543708333331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45959.543708333331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45959.543708333331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45959.543708333331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45959.543708333331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45959.543708333331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45959.543708333331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61"/>
      <c r="B188" s="162" t="str">
        <f>IFERROR(VLOOKUP(D188,DB!A:K,11,0),"")</f>
        <v/>
      </c>
      <c r="C188" s="162"/>
      <c r="D188" s="162"/>
      <c r="E188" s="163"/>
      <c r="F188" s="164"/>
      <c r="G188" s="165">
        <f ca="1">IFERROR(NOW()-F188,"-")</f>
        <v>45959.543708333331</v>
      </c>
      <c r="H188" s="164"/>
      <c r="I188" s="162" t="str">
        <f>IFERROR(VLOOKUP(D188,DB!A:F,6,0),"")</f>
        <v/>
      </c>
      <c r="J188" s="162" t="str">
        <f>IFERROR(VLOOKUP(D188,DB!A:G,7,0),"")</f>
        <v/>
      </c>
      <c r="K188" s="166"/>
      <c r="L188" s="162" t="str">
        <f>IFERROR(VLOOKUP(D188,DB!A:I,9,0),"")</f>
        <v/>
      </c>
      <c r="M188" s="162"/>
      <c r="N188" s="162"/>
      <c r="O188" s="162"/>
      <c r="P188" s="162"/>
      <c r="Q188" s="162"/>
      <c r="R188" s="162"/>
      <c r="S188" s="162"/>
      <c r="T188" s="162"/>
      <c r="U188" s="162"/>
      <c r="V188" s="162"/>
      <c r="W188" s="162"/>
      <c r="X188" s="162"/>
      <c r="Y188" s="162"/>
      <c r="Z188" s="162"/>
      <c r="AA188" s="162"/>
      <c r="AB188" s="162"/>
      <c r="AC188" s="162"/>
      <c r="AD188" s="162"/>
      <c r="AE188" s="162"/>
      <c r="AF188" s="162"/>
      <c r="AG188" s="162"/>
      <c r="AH188" s="162"/>
      <c r="AI188" s="162"/>
      <c r="AJ188" s="162"/>
      <c r="AK188" s="162"/>
      <c r="AL188" s="162"/>
      <c r="AM188" s="162"/>
      <c r="AN188" s="162"/>
      <c r="AO188" s="162"/>
      <c r="AP188" s="162"/>
      <c r="AQ188" s="162"/>
      <c r="AR188" s="162"/>
      <c r="AS188" s="162"/>
      <c r="AT188" s="162"/>
      <c r="AU188" s="162"/>
      <c r="AV188" s="162"/>
      <c r="AW188" s="162"/>
      <c r="AX188" s="162"/>
      <c r="AY188" s="162"/>
      <c r="AZ188" s="162"/>
      <c r="BA188" s="162"/>
      <c r="BB188" s="162"/>
      <c r="BC188" s="162"/>
      <c r="BD188" s="162"/>
      <c r="BE188" s="162"/>
      <c r="BF188" s="162"/>
      <c r="BG188" s="162"/>
      <c r="BH188" s="162"/>
      <c r="BI188" s="162"/>
      <c r="BJ188" s="162"/>
      <c r="BK188" s="162"/>
      <c r="BL188" s="162"/>
      <c r="BM188" s="162"/>
      <c r="BN188" s="162"/>
      <c r="BO188" s="162"/>
      <c r="BP188" s="162"/>
      <c r="BQ188" s="162"/>
      <c r="BR188" s="162"/>
      <c r="BS188" s="162"/>
      <c r="BT188" s="162"/>
      <c r="BU188" s="162"/>
      <c r="BV188" s="162"/>
      <c r="BW188" s="162"/>
      <c r="BX188" s="162"/>
      <c r="BY188" s="162"/>
      <c r="BZ188" s="162"/>
      <c r="CA188" s="162"/>
      <c r="CB188" s="162"/>
      <c r="CC188" s="162"/>
      <c r="CD188" s="162"/>
      <c r="CE188" s="162"/>
      <c r="CF188" s="162"/>
      <c r="CG188" s="162"/>
      <c r="CH188" s="162"/>
      <c r="CI188" s="162"/>
      <c r="CJ188" s="167"/>
    </row>
  </sheetData>
  <dataValidations count="2">
    <dataValidation allowBlank="1" showInputMessage="1" showErrorMessage="1" sqref="E1" xr:uid="{4D935161-CDD3-4592-B877-3FB59C99E142}"/>
    <dataValidation type="list" allowBlank="1" showInputMessage="1" showErrorMessage="1" sqref="E3:E18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19061</v>
      </c>
      <c r="E2" s="18" t="s">
        <v>39021</v>
      </c>
      <c r="F2" s="20"/>
      <c r="G2" s="21">
        <f t="shared" ref="G2:G63" ca="1" si="0">IFERROR(NOW()-F2,"-")</f>
        <v>45959.543708333331</v>
      </c>
      <c r="H2" s="22">
        <v>45959.513773148145</v>
      </c>
      <c r="I2" s="19" t="str">
        <f>IFERROR(VLOOKUP(D2,DB!A:F,6,0),"")</f>
        <v>SCECO</v>
      </c>
      <c r="J2" s="18" t="str">
        <f>IFERROR(VLOOKUP(D2,DB!A:G,7,0),"")</f>
        <v>Dead</v>
      </c>
      <c r="K2" s="46" t="s">
        <v>39110</v>
      </c>
      <c r="L2" s="23" t="str">
        <f>IFERROR(VLOOKUP(D2,DB!A:I,9,0),"")</f>
        <v>Latis</v>
      </c>
    </row>
    <row r="3" spans="1:13" ht="15" customHeight="1">
      <c r="A3" s="19"/>
      <c r="B3" s="63" t="str">
        <f>IFERROR(VLOOKUP(D3,DB!A:K,11,0),"")</f>
        <v/>
      </c>
      <c r="C3" s="18"/>
      <c r="D3" s="18"/>
      <c r="E3" s="18"/>
      <c r="F3" s="20"/>
      <c r="G3" s="21">
        <f t="shared" ca="1" si="0"/>
        <v>45959.543708333331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45959.543708333331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45959.543708333331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45959.543708333331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45959.543708333331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45959.543708333331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45959.543708333331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45959.543708333331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45959.543708333331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45959.543708333331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45959.543708333331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45959.543708333331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45959.543708333331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45959.543708333331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45959.543708333331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45959.543708333331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45959.543708333331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45959.543708333331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45959.543708333331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45959.543708333331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45959.543708333331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45959.543708333331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45959.543708333331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45959.543708333331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45959.543708333331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45959.543708333331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45959.543708333331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45959.543708333331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45959.543708333331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45959.543708333331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45959.543708333331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45959.543708333331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45959.543708333331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45959.543708333331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45959.543708333331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45959.543708333331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45959.543708333331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45959.543708333331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45959.543708333331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45959.543708333331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45959.543708333331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45959.543708333331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45959.543708333331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45959.543708333331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45959.543708333331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45959.543708333331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45959.543708333331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45959.543708333331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45959.543708333331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45959.543708333331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45959.543708333331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45959.543708333331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45959.543708333331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45959.543708333331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45959.543708333331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45959.543708333331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45959.543708333331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45959.543708333331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45959.543708333331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45959.543708333331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45959.543708333331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45959.543708333331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45959.543708333331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45959.543708333331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45959.543708333331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45959.543708333331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45959.543708333331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45959.543708333331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45959.543708333331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45959.543708333331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45959.543708333331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45959.543708333331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45959.543708333331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45959.543708333331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45959.543708333331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45959.543708333331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45959.543708333331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45959.543708333331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45959.543708333331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45959.543708333331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45959.543708333331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45959.543708333331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45959.543708333331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45959.543708333331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45959.543708333331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45959.543708333331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45959.543708333331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45959.543708333331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45959.543708333331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45959.543708333331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45959.543708333331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45959.543708333331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45959.543708333331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45959.543708333331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45959.543708333331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45959.543708333331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45959.543708333331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45959.543708333331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45959.543708333331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45959.543708333331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45959.543708333331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45959.543708333331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45959.543708333331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45959.543708333331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45959.543708333331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45959.543708333331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45959.543708333331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45959.543708333331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45959.543708333331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45959.543708333331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45959.543708333331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45959.543708333331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45959.543708333331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45959.543708333331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45959.543708333331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45959.543708333331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45959.543708333331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45959.543708333331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45959.543708333331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45959.543708333331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45959.543708333331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45959.543708333331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45959.543708333331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45959.543708333331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45959.543708333331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45959.543708333331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45959.543708333331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45959.543708333331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45959.543708333331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45959.543708333331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45959.543708333331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45959.543708333331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45959.543708333331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45959.543708333331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45959.543708333331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45959.543708333331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45959.543708333331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45959.543708333331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45959.543708333331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45959.543708333331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45959.543708333331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45959.543708333331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45959.543708333331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45959.543708333331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45959.543708333331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45959.543708333331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45959.543708333331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45959.543708333331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45959.543708333331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45959.543708333331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45959.543708333331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45959.543708333331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45959.543708333331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45959.543708333331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45959.543708333331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45959.543708333331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45959.543708333331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45959.543708333331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45959.543708333331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45959.543708333331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45959.543708333331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45959.543708333331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45959.543708333331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45959.543708333331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45959.543708333331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45959.543708333331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45959.543708333331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45959.543708333331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45959.543708333331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45959.543708333331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45959.543708333331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45959.543708333331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45959.543708333331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45959.543708333331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45959.543708333331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45959.543708333331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45959.543708333331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45959.543708333331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45959.543708333331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45959.543708333331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45959.543708333331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45959.543708333331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45959.543708333331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45959.543708333331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45959.543708333331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45959.543708333331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45959.543708333331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45959.543708333331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45959.543708333331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45959.543708333331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45959.543708333331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45959.543708333331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45959.543708333331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45959.543708333331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45959.543708333331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45959.543708333331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45959.543708333331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45959.543708333331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45959.543708333331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45959.543708333331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45959.543708333331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45959.543708333331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45959.543708333331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45959.543708333331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45959.543708333331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45959.543708333331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45959.543708333331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45959.543708333331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45959.543708333331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45959.543708333331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45959.543708333331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45959.543708333331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45959.543708333331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45959.543708333331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45959.543708333331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45959.543708333331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45959.543708333331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45959.543708333331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45959.543708333331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45959.543708333331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45959.543708333331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45959.543708333331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45959.543708333331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45959.543708333331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45959.543708333331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45959.543708333331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45959.543708333331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45959.543708333331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45959.543708333331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45959.543708333331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45959.543708333331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45959.543708333331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45959.543708333331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45959.543708333331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45959.543708333331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45959.543708333331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45959.543708333331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45959.543708333331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45959.543708333331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45959.543708333331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45959.543708333331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45959.543708333331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45959.543708333331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45959.543708333331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45959.543708333331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45959.543708333331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45959.543708333331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45959.543708333331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45959.543708333331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45959.543708333331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45959.543708333331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45959.543708333331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45959.543708333331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45959.543708333331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45959.543708333331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45959.543708333331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45959.543708333331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45959.543708333331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45959.543708333331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45959.543708333331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45959.543708333331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45959.543708333331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45959.543708333331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45959.543708333331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45959.543708333331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45959.543708333331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45959.543708333331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45959.543708333331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45959.543708333331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45959.543708333331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45959.543708333331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45959.543708333331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45959.543708333331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45959.543708333331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45959.543708333331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45959.543708333331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45959.543708333331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45959.543708333331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45959.543708333331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45959.543708333331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45959.543708333331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45959.543708333331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45959.543708333331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45959.543708333331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45959.543708333331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45959.543708333331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45959.543708333331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45959.543708333331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45959.543708333331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45959.543708333331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45959.543708333331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45959.543708333331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45959.543708333331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45959.543708333331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45959.543708333331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45959.543708333331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45959.543708333331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45959.543708333331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45959.543708333331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45959.543708333331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45959.543708333331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45959.543708333331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45959.543708333331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45959.543708333331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45959.543708333331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45959.543708333331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45959.543708333331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45959.543708333331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45959.543708333331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45959.543708333331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45959.543708333331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45959.543708333331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45959.543708333331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45959.543708333331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45959.543708333331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45959.543708333331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45959.543708333331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45959.543708333331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45959.543708333331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45959.543708333331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45959.543708333331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45959.543708333331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45959.543708333331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45959.543708333331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45959.543708333331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45959.543708333331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45959.543708333331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45959.543708333331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45959.543708333331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45959.543708333331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45959.543708333331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45959.543708333331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45959.543708333331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45959.543708333331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45959.543708333331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45959.543708333331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45959.543708333331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45959.543708333331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45959.543708333331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45959.543708333331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45959.543708333331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45959.543708333331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45959.543708333331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45959.543708333331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45959.543708333331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45959.543708333331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45959.543708333331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45959.543708333331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45959.543708333331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45959.543708333331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45959.543708333331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45959.543708333331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45959.543708333331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45959.543708333331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45959.543708333331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45959.543708333331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45959.543708333331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45959.543708333331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45959.543708333331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45959.543708333331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45959.543708333331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45959.543708333331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45959.543708333331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45959.543708333331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45959.543708333331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45959.543708333331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45959.543708333331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45959.543708333331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45959.543708333331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45959.543708333331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45959.543708333331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45959.543708333331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45959.543708333331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45959.543708333331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45959.543708333331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45959.543708333331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45959.543708333331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45959.543708333331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45959.543708333331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45959.543708333331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45959.543708333331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45959.543708333331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45959.543708333331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45959.543708333331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45959.543708333331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45959.543708333331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45959.543708333331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45959.543708333331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45959.543708333331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45959.543708333331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45959.543708333331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45959.543708333331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45959.543708333331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45959.543708333331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45959.543708333331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45959.543708333331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45959.543708333331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45959.543708333331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45959.543708333331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45959.543708333331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45959.543708333331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45959.543708333331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45959.543708333331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45959.543708333331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45959.543708333331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45959.543708333331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45959.543708333331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45959.543708333331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45959.543708333331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45959.543708333331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45959.543708333331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45959.543708333331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45959.543708333331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45959.543708333331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45959.543708333331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45959.543708333331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45959.543708333331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45959.543708333331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45959.543708333331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45959.543708333331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45959.543708333331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45959.543708333331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45959.543708333331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45959.543708333331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45959.543708333331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45959.543708333331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45959.543708333331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45959.543708333331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45959.543708333331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45959.543708333331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45959.543708333331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45959.543708333331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45959.543708333331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45959.543708333331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45959.543708333331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45959.543708333331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45959.543708333331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45959.543708333331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45959.543708333331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45959.543708333331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45959.543708333331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45959.543708333331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45959.543708333331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45959.543708333331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45959.543708333331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45959.543708333331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45959.543708333331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45959.543708333331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45959.543708333331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45959.543708333331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45959.543708333331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45959.543708333331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45959.543708333331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45959.543708333331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45959.543708333331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45959.543708333331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45959.543708333331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45959.543708333331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45959.543708333331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45959.543708333331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45959.543708333331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45959.543708333331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45959.543708333331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45959.543708333331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45959.543708333331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45959.543708333331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45959.543708333331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45959.543708333331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45959.543708333331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45959.543708333331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45959.543708333331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45959.543708333331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45959.543708333331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45959.543708333331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45959.543708333331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45959.543708333331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45959.543708333331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45959.543708333331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45959.543708333331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45959.543708333331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45959.543708333331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45959.543708333331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45959.543708333331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45959.543708333331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45959.543708333331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45959.543708333331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45959.543708333331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45959.543708333331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45959.543708333331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45959.543708333331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45959.543708333331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45959.543708333331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45959.543708333331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45959.543708333331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45959.543708333331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45959.543708333331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45959.543708333331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45959.543708333331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45959.543708333331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45959.543708333331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45959.543708333331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45959.543708333331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45959.543708333331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45959.543708333331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45959.543708333331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45959.543708333331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45959.543708333331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45959.543708333331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45959.543708333331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45959.543708333331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45959.543708333331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45959.543708333331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45959.543708333331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45959.543708333331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45959.543708333331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45959.543708333331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45959.543708333331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45959.543708333331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45959.543708333331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45959.543708333331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45959.543708333331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45959.543708333331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45959.543708333331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45959.543708333331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45959.543708333331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45959.543708333331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45959.543708333331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45959.543708333331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45959.543708333331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45959.543708333331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45959.543708333331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45959.543708333331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45959.543708333331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45959.543708333331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45959.543708333331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45959.543708333331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45959.543708333331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45959.543708333331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45959.543708333331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45959.543708333331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45959.543708333331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45959.543708333331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45959.543708333331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45959.543708333331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45959.543708333331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45959.543708333331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45959.543708333331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45959.543708333331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45959.543708333331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45959.543708333331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45959.543708333331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45959.543708333331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45959.543708333331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45959.543708333331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45959.543708333331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45959.543708333331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45959.543708333331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45959.543708333331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45959.543708333331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45959.543708333331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45959.543708333331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45959.543708333331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45959.543708333331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45959.543708333331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45959.543708333331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45959.543708333331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45959.543708333331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45959.543708333331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45959.543708333331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45959.543708333331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45959.543708333331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45959.543708333331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45959.543708333331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45959.543708333331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45959.543708333331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45959.543708333331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45959.543708333331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45959.543708333331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45959.543708333331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45959.543708333331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45959.543708333331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45959.543708333331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45959.543708333331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45959.543708333331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45959.543708333331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45959.543708333331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45959.543708333331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45959.543708333331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45959.543708333331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45959.543708333331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45959.543708333331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45959.543708333331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45959.543708333331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45959.543708333331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45959.543708333331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45959.543708333331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45959.543708333331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45959.543708333331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45959.543708333331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45959.543708333331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45959.543708333331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45959.543708333331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45959.543708333331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45959.543708333331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45959.543708333331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45959.543708333331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45959.543708333331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45959.543708333331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45959.543708333331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45959.543708333331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45959.543708333331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45959.543708333331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45959.543708333331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45959.543708333331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45959.543708333331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45959.543708333331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45959.543708333331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45959.543708333331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45959.543708333331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45959.543708333331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45959.543708333331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45959.543708333331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45959.543708333331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45959.543708333331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45959.543708333331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45959.543708333331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45959.543708333331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45959.543708333331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45959.543708333331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45959.543708333331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45959.543708333331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45959.543708333331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45959.543708333331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45959.543708333331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45959.543708333331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45959.543708333331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45959.543708333331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45959.543708333331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45959.543708333331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45959.543708333331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45959.543708333331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45959.543708333331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45959.543708333331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45959.543708333331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45959.543708333331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45959.543708333331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45959.543708333331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45959.543708333331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45959.543708333331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45959.543708333331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45959.543708333331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45959.543708333331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45959.543708333331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45959.543708333331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45959.543708333331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45959.543708333331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45959.543708333331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45959.543708333331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45959.543708333331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45959.543708333331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45959.543708333331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45959.543708333331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45959.543708333331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45959.543708333331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45959.543708333331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45959.543708333331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45959.543708333331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45959.543708333331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45959.543708333331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45959.543708333331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45959.543708333331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45959.543708333331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45959.543708333331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45959.543708333331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45959.543708333331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45959.543708333331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45959.543708333331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45959.543708333331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45959.543708333331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45959.543708333331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45959.543708333331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45959.543708333331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45959.543708333331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45959.543708333331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45959.543708333331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45959.543708333331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45959.543708333331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45959.543708333331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45959.543708333331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45959.543708333331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45959.543708333331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45959.543708333331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45959.543708333331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45959.543708333331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45959.543708333331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45959.543708333331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45959.543708333331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45959.543708333331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45959.543708333331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45959.543708333331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45959.543708333331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45959.543708333331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45959.543708333331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45959.543708333331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45959.543708333331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45959.543708333331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45959.543708333331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45959.543708333331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45959.543708333331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45959.543708333331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45959.543708333331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45959.543708333331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45959.543708333331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45959.543708333331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45959.543708333331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45959.543708333331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45959.543708333331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45959.543708333331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45959.543708333331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45959.543708333331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45959.543708333331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45959.543708333331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45959.543708333331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45959.543708333331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45959.543708333331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45959.543708333331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45959.543708333331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45959.543708333331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45959.543708333331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45959.543708333331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45959.543708333331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45959.543708333331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45959.543708333331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45959.543708333331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45959.543708333331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45959.543708333331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45959.543708333331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45959.543708333331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45959.543708333331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45959.543708333331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45959.543708333331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45959.543708333331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45959.543708333331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45959.543708333331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45959.543708333331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45959.543708333331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45959.543708333331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45959.543708333331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45959.543708333331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45959.543708333331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45959.543708333331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45959.543708333331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45959.543708333331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45959.543708333331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45959.543708333331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45959.543708333331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45959.543708333331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45959.543708333331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45959.543708333331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45959.543708333331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45959.543708333331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45959.543708333331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45959.543708333331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45959.543708333331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45959.543708333331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45959.543708333331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45959.543708333331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45959.543708333331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45959.543708333331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45959.543708333331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45959.543708333331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45959.543708333331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45959.543708333331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45959.543708333331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45959.543708333331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45959.543708333331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45959.543708333331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45959.543708333331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45959.543708333331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45959.543708333331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45959.543708333331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45959.543708333331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45959.543708333331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45959.543708333331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45959.543708333331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45959.543708333331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45959.543708333331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45959.543708333331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45959.543708333331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45959.543708333331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45959.543708333331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45959.543708333331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45959.543708333331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45959.543708333331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45959.543708333331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45959.543708333331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45959.543708333331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45959.543708333331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45959.543708333331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45959.543708333331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45959.543708333331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45959.543708333331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45959.543708333331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45959.543708333331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45959.543708333331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45959.543708333331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45959.543708333331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45959.543708333331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45959.543708333331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45959.543708333331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45959.543708333331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45959.543708333331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45959.543708333331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45959.543708333331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45959.543708333331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45959.543708333331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45959.543708333331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45959.543708333331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45959.543708333331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45959.543708333331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45959.543708333331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45959.543708333331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45959.543708333331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45959.543708333331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45959.543708333331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45959.543708333331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45959.543708333331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45959.543708333331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45959.543708333331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45959.543708333331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45959.543708333331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45959.543708333331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45959.543708333331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45959.543708333331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45959.543708333331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45959.543708333331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45959.543708333331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45959.543708333331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45959.543708333331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45959.543708333331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45959.543708333331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45959.543708333331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45959.543708333331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45959.543708333331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45959.543708333331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45959.543708333331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45959.543708333331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45959.543708333331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45959.543708333331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45959.543708333331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45959.543708333331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45959.543708333331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45959.543708333331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45959.543708333331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45959.543708333331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45959.543708333331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45959.543708333331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45959.543708333331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45959.543708333331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45959.543708333331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45959.543708333331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45959.543708333331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45959.543708333331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45959.543708333331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45959.543708333331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45959.543708333331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45959.543708333331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45959.543708333331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45959.543708333331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45959.543708333331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45959.543708333331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45959.543708333331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45959.543708333331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45959.543708333331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45959.543708333331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45959.543708333331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45959.543708333331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45959.543708333331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45959.543708333331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45959.543708333331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45959.543708333331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45959.543708333331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45959.543708333331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45959.543708333331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45959.543708333331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45959.543708333331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45959.543708333331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45959.543708333331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45959.543708333331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45959.543708333331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45959.543708333331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45959.543708333331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45959.543708333331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45959.543708333331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45959.543708333331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45959.543708333331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45959.543708333331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45959.543708333331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45959.543708333331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45959.543708333331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45959.543708333331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45959.543708333331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45959.543708333331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45959.543708333331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45959.543708333331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45959.543708333331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45959.543708333331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45959.543708333331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45959.543708333331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45959.543708333331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45959.543708333331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45959.543708333331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45959.543708333331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45959.543708333331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45959.543708333331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45959.543708333331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45959.543708333331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45959.543708333331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45959.543708333331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45959.543708333331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45959.543708333331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45959.543708333331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45959.543708333331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45959.543708333331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45959.543708333331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45959.543708333331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45959.543708333331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45959.543708333331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45959.543708333331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45959.543708333331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45959.543708333331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45959.543708333331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45959.543708333331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45959.543708333331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45959.543708333331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45959.543708333331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45959.543708333331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45959.543708333331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45959.543708333331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45959.543708333331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45959.543708333331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45959.543708333331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45959.543708333331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45959.543708333331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45959.543708333331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45959.543708333331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45959.543708333331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45959.543708333331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45959.543708333331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45959.543708333331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45959.543708333331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45959.543708333331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45959.543708333331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45959.543708333331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45959.543708333331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45959.543708333331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45959.543708333331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45959.543708333331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45959.543708333331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45959.543708333331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45959.543708333331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45959.543708333331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45959.543708333331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45959.543708333331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45959.543708333331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45959.543708333331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45959.543708333331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45959.543708333331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45959.543708333331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45959.543708333331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45959.543708333331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45959.543708333331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45959.543708333331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45959.543708333331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45959.543708333331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45959.543708333331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45959.543708333331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45959.543708333331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45959.543708333331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45959.543708333331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45959.543708333331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45959.543708333331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45959.543708333331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45959.543708333331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45959.543708333331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45959.543708333331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45959.543708333331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45959.543708333331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45959.543708333331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45959.543708333331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45959.543708333331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45959.543708333331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45959.543708333331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45959.543708333331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45959.543708333331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45959.543708333331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45959.543708333331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45959.543708333331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45959.543708333331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45959.543708333331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45959.543708333331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45959.543708333331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45959.543708333331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45959.543708333331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45959.543708333331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45959.543708333331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45959.543708333331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45959.543708333331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45959.543708333331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45959.543708333331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45959.543708333331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45959.543708333331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45959.543708333331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45959.543708333331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45959.543708333331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45959.543708333331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45959.543708333331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45959.543708333331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45959.543708333331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45959.543708333331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45959.543708333331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45959.543708333331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45959.543708333331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45959.543708333331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45959.543708333331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45959.543708333331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45959.543708333331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45959.543708333331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45959.543708333331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45959.543708333331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45959.543708333331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45959.543708333331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45959.543708333331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45959.543708333331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45959.543708333331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45959.543708333331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45959.543708333331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45959.543708333331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45959.543708333331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45959.543708333331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45959.543708333331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45959.543708333331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45959.543708333331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45959.543708333331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45959.543708333331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45959.543708333331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45959.543708333331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45959.543708333331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45959.543708333331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45959.543708333331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45959.543708333331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45959.543708333331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45959.543708333331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45959.543708333331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45959.543708333331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45959.543708333331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45959.543708333331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45959.543708333331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45959.543708333331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45959.543708333331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45959.543708333331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45959.543708333331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45959.543708333331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45959.543708333331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45959.543708333331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45959.543708333331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45959.543708333331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45959.543708333331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45959.543708333331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45959.543708333331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45959.543708333331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45959.543708333331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45959.543708333331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45959.543708333331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45959.543708333331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45959.543708333331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45959.543708333331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45959.543708333331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45959.543708333331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45959.543708333331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45959.543708333331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45959.543708333331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45959.543708333331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45959.543708333331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45959.543708333331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45959.543708333331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45959.543708333331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45959.543708333331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45959.543708333331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45959.543708333331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45959.543708333331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45959.543708333331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45959.543708333331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45959.543708333331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45959.543708333331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45959.543708333331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45959.543708333331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45959.543708333331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45959.543708333331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45959.543708333331</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3"/>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256.06299074073468</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94" t="s">
        <v>28974</v>
      </c>
      <c r="E3" s="98" t="s">
        <v>39021</v>
      </c>
      <c r="F3" s="123"/>
      <c r="G3" s="124">
        <f ca="1">IFERROR(NOW()-F3,"")</f>
        <v>45959.543708333331</v>
      </c>
      <c r="H3" s="123">
        <v>45959.359988425924</v>
      </c>
      <c r="I3" s="119" t="str">
        <f>IFERROR(VLOOKUP(D3,DB!A:F,6,0),"")</f>
        <v>SCECO</v>
      </c>
      <c r="J3" s="119" t="str">
        <f>IFERROR(VLOOKUP(D3,DB!A:G,7,0),"")</f>
        <v>Weak</v>
      </c>
      <c r="K3" s="125" t="s">
        <v>39114</v>
      </c>
      <c r="L3" s="121" t="str">
        <f>IFERROR(VLOOKUP(D3,DB!A:I,9,0),"")</f>
        <v>Latis</v>
      </c>
    </row>
    <row r="4" spans="1:16" ht="15" customHeight="1">
      <c r="A4" s="119" t="s">
        <v>39115</v>
      </c>
      <c r="B4" s="119" t="str">
        <f>IFERROR(VLOOKUP(D4,DB!A:K,11,0),"")</f>
        <v>R4</v>
      </c>
      <c r="C4" s="120">
        <v>1</v>
      </c>
      <c r="D4" s="94" t="s">
        <v>35139</v>
      </c>
      <c r="E4" s="98" t="s">
        <v>39021</v>
      </c>
      <c r="F4" s="123">
        <v>45959.433553240742</v>
      </c>
      <c r="G4" s="124">
        <f ca="1">IFERROR(NOW()-F4,"")</f>
        <v>0.11015509258868406</v>
      </c>
      <c r="H4" s="123">
        <v>45959.428020833337</v>
      </c>
      <c r="I4" s="119" t="str">
        <f>IFERROR(VLOOKUP(D4,DB!A:F,6,0),"")</f>
        <v>SCECO</v>
      </c>
      <c r="J4" s="119" t="str">
        <f>IFERROR(VLOOKUP(D4,DB!A:G,7,0),"")</f>
        <v>Dead</v>
      </c>
      <c r="K4" s="125" t="s">
        <v>39116</v>
      </c>
      <c r="L4" s="121" t="str">
        <f>IFERROR(VLOOKUP(D4,DB!A:I,9,0),"")</f>
        <v>Latis</v>
      </c>
    </row>
    <row r="5" spans="1:16" ht="15" customHeight="1">
      <c r="A5" s="119"/>
      <c r="B5" s="119" t="str">
        <f>IFERROR(VLOOKUP(D5,DB!A:K,11,0),"")</f>
        <v/>
      </c>
      <c r="C5" s="120"/>
      <c r="D5" s="121"/>
      <c r="E5" s="98"/>
      <c r="F5" s="123"/>
      <c r="G5" s="124">
        <f ca="1">IFERROR(NOW()-F5,"")</f>
        <v>45959.543708333331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45959.543708333331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45959.543708333331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45959.543708333331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45959.543708333331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45959.543708333331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45959.543708333331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45959.543708333331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45959.543708333331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45959.543708333331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45959.543708333331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45959.543708333331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45959.543708333331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45959.543708333331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45959.543708333331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45959.543708333331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45959.543708333331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45959.543708333331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45959.543708333331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45959.543708333331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45959.543708333331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45959.543708333331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45959.543708333331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45959.543708333331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45959.543708333331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45959.543708333331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45959.543708333331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45959.543708333331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45959.543708333331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45959.543708333331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45959.543708333331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45959.543708333331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45959.543708333331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45959.543708333331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45959.543708333331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45959.543708333331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45959.543708333331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45959.543708333331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45959.543708333331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45959.543708333331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45959.543708333331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45959.543708333331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45959.543708333331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45959.543708333331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45959.543708333331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45959.543708333331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45959.543708333331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45959.543708333331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45959.543708333331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45959.543708333331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45959.543708333331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45959.543708333331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45959.543708333331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45959.543708333331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45959.543708333331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45959.543708333331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45959.543708333331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45959.543708333331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45959.543708333331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45959.543708333331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45959.543708333331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45959.543708333331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45959.543708333331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45959.543708333331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45959.543708333331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45959.543708333331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45959.543708333331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45959.543708333331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45959.543708333331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45959.543708333331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45959.543708333331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45959.543708333331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45959.543708333331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45959.543708333331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45959.543708333331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45959.543708333331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45959.543708333331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45959.543708333331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45959.543708333331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45959.543708333331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45959.543708333331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45959.543708333331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45959.543708333331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45959.543708333331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45959.543708333331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45959.543708333331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45959.543708333331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45959.543708333331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45959.543708333331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45959.543708333331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45959.543708333331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45959.543708333331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45959.543708333331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45959.543708333331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45959.543708333331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45959.543708333331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45959.543708333331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45959.543708333331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45959.543708333331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45959.543708333331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45959.543708333331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45959.543708333331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45959.543708333331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45959.543708333331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45959.543708333331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45959.543708333331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45959.543708333331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45959.543708333331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45959.543708333331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45959.543708333331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45959.543708333331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45959.543708333331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45959.543708333331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45959.543708333331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45959.543708333331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45959.543708333331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45959.543708333331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45959.543708333331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45959.543708333331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45959.543708333331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45959.543708333331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45959.543708333331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45959.543708333331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45959.543708333331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45959.543708333331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45959.543708333331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45959.543708333331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45959.543708333331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45959.543708333331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45959.543708333331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45959.543708333331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45959.543708333331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45959.543708333331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45959.543708333331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45959.543708333331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45959.543708333331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45959.543708333331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45959.543708333331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45959.543708333331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45959.543708333331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45959.543708333331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45959.543708333331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45959.543708333331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45959.543708333331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45959.543708333331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45959.543708333331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45959.543708333331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45959.543708333331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45959.543708333331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45959.543708333331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45959.543708333331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45959.543708333331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45959.543708333331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45959.543708333331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45959.543708333331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45959.543708333331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45959.543708333331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45959.543708333331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45959.543708333331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45959.543708333331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45959.543708333331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45959.543708333331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45959.543708333331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45959.543708333331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45959.543708333331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45959.543708333331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45959.543708333331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45959.543708333331</v>
      </c>
      <c r="H172" s="123"/>
      <c r="I172" s="119" t="str">
        <f>IFERROR(VLOOKUP(D172,DB!A:F,6,0),"")</f>
        <v/>
      </c>
      <c r="J172" s="119" t="str">
        <f>IFERROR(VLOOKUP(D172,DB!A:G,7,0),"")</f>
        <v/>
      </c>
      <c r="K172" s="125"/>
      <c r="L172" s="121" t="str">
        <f>IFERROR(VLOOKUP(D172,DB!A:I,9,0),"")</f>
        <v/>
      </c>
    </row>
    <row r="173" spans="1:12" ht="15" customHeight="1">
      <c r="A173" s="126"/>
      <c r="B173" s="126" t="str">
        <f>IFERROR(VLOOKUP(D173,DB!A:K,11,0),"")</f>
        <v/>
      </c>
      <c r="C173" s="127"/>
      <c r="D173" s="128"/>
      <c r="E173" s="129"/>
      <c r="F173" s="130"/>
      <c r="G173" s="131">
        <f ca="1">IFERROR(NOW()-F173,"")</f>
        <v>45959.543708333331</v>
      </c>
      <c r="H173" s="130"/>
      <c r="I173" s="126" t="str">
        <f>IFERROR(VLOOKUP(D173,DB!A:F,6,0),"")</f>
        <v/>
      </c>
      <c r="J173" s="126" t="str">
        <f>IFERROR(VLOOKUP(D173,DB!A:G,7,0),"")</f>
        <v/>
      </c>
      <c r="K173" s="132"/>
      <c r="L173" s="128" t="str">
        <f>IFERROR(VLOOKUP(D173,DB!A:I,9,0),"")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21" sqref="D2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67.711648148142558</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39100</v>
      </c>
      <c r="F3" s="38">
        <v>45926.188877314817</v>
      </c>
      <c r="G3" s="144">
        <f t="shared" ref="G3" ca="1" si="0">IFERROR(NOW()-F3,"")</f>
        <v>33.354831018514233</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39100</v>
      </c>
      <c r="F4" s="153">
        <v>45948.661111111112</v>
      </c>
      <c r="G4" s="154">
        <f ca="1">IFERROR(NOW()-F4,"")</f>
        <v>10.882597222218465</v>
      </c>
      <c r="H4" s="153">
        <v>45948.661111111112</v>
      </c>
      <c r="I4" s="152" t="str">
        <f>IFERROR(VLOOKUP(D4,DB!A:F,6,0),"")</f>
        <v>SCECO</v>
      </c>
      <c r="J4" s="152" t="str">
        <f>IFERROR(VLOOKUP(D4,DB!A:G,7,0),"")</f>
        <v>Dead</v>
      </c>
      <c r="K4" s="152" t="s">
        <v>39122</v>
      </c>
      <c r="L4" s="152" t="str">
        <f>IFERROR(VLOOKUP(D4,DB!A:I,9,0),"")</f>
        <v>Latis</v>
      </c>
    </row>
    <row r="5" spans="1:13" ht="15">
      <c r="A5" s="152" t="s">
        <v>39123</v>
      </c>
      <c r="B5" s="152" t="str">
        <f>IFERROR(VLOOKUP(D5,DB!A:K,11,0),"")</f>
        <v>R5</v>
      </c>
      <c r="C5" s="152">
        <v>1</v>
      </c>
      <c r="D5" s="152" t="s">
        <v>38341</v>
      </c>
      <c r="E5" s="152" t="s">
        <v>39100</v>
      </c>
      <c r="F5" s="153" t="s">
        <v>24</v>
      </c>
      <c r="G5" s="154" t="str">
        <f ca="1">IFERROR(NOW()-F5,"")</f>
        <v/>
      </c>
      <c r="H5" s="153">
        <v>45959.499884259261</v>
      </c>
      <c r="I5" s="152" t="str">
        <f>IFERROR(VLOOKUP(D5,DB!A:F,6,0),"")</f>
        <v>SCECO</v>
      </c>
      <c r="J5" s="152" t="str">
        <f>IFERROR(VLOOKUP(D5,DB!A:G,7,0),"")</f>
        <v>Haj Removal</v>
      </c>
      <c r="K5" s="152" t="s">
        <v>39124</v>
      </c>
      <c r="L5" s="152" t="str">
        <f>IFERROR(VLOOKUP(D5,DB!A:I,9,0),"")</f>
        <v>Latis</v>
      </c>
    </row>
    <row r="6" spans="1:13" ht="15">
      <c r="A6" s="152"/>
      <c r="B6" s="152" t="str">
        <f>IFERROR(VLOOKUP(D6,DB!A:K,11,0),"")</f>
        <v/>
      </c>
      <c r="C6" s="152"/>
      <c r="D6"/>
      <c r="E6" s="152"/>
      <c r="F6" s="153"/>
      <c r="G6" s="154">
        <f ca="1">IFERROR(NOW()-F6,"")</f>
        <v>45959.543708333331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45959.543708333331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45959.543708333331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45959.543708333331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45959.543708333331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45959.543708333331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45959.543708333331</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45959.543708333331</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45959.543708333331</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45959.543708333331</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45959.543708333331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45959.543708333331</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45959.543708333331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45959.543708333331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45959.543708333331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45959.543708333331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45959.543708333331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45959.543708333331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45959.543708333331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45959.543708333331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45959.543708333331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45959.543708333331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45959.543708333331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45959.543708333331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45959.543708333331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45959.543708333331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45959.543708333331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45959.543708333331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45959.543708333331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45959.543708333331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45959.543708333331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45959.543708333331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45959.543708333331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45959.543708333331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45959.543708333331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45959.543708333331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45959.543708333331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45959.543708333331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45959.543708333331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45959.543708333331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45959.543708333331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45959.543708333331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45959.543708333331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45959.543708333331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45959.543708333331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45959.543708333331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45959.543708333331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45959.543708333331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45959.543708333331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45959.543708333331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45959.543708333331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45959.543708333331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45959.543708333331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45959.543708333331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45959.543708333331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45959.543708333331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45959.543708333331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45959.543708333331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45959.543708333331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45959.543708333331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45959.543708333331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45959.543708333331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45959.543708333331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45959.543708333331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45959.543708333331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45959.543708333331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45959.543708333331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45959.543708333331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45959.543708333331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45959.543708333331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45959.543708333331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45959.543708333331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45959.543708333331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45959.543708333331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45959.543708333331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45959.543708333331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45959.543708333331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45959.543708333331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45959.543708333331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45959.543708333331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45959.543708333331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45959.543708333331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45959.543708333331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45959.543708333331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45959.543708333331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45959.543708333331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45959.543708333331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45959.543708333331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45959.543708333331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45959.543708333331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45959.543708333331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45959.543708333331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45959.543708333331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45959.543708333331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45959.543708333331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45959.543708333331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45959.543708333331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45959.543708333331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45959.543708333331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45959.543708333331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45959.543708333331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45959.543708333331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45959.543708333331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45959.543708333331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45959.543708333331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45959.543708333331</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45959.543708333331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45959.543708333331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45959.543708333331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45959.543708333331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45959.543708333331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45959.543708333331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45959.543708333331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45959.543708333331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45959.543708333331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45959.543708333331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45959.543708333331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45959.543708333331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45959.543708333331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45959.543708333331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45959.543708333331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45959.543708333331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45959.543708333331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45959.543708333331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45959.543708333331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45959.543708333331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45959.543708333331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45959.543708333331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45959.543708333331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45959.543708333331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45959.543708333331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45959.543708333331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45959.543708333331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45959.543708333331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45959.543708333331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45959.543708333331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45959.543708333331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45959.543708333331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45959.543708333331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45959.543708333331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45959.543708333331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45959.543708333331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45959.543708333331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45959.543708333331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45959.543708333331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45959.543708333331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45959.543708333331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45959.543708333331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45959.543708333331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45959.543708333331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45959.543708333331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45959.543708333331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45959.543708333331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45959.543708333331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45959.543708333331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45959.543708333331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45959.543708333331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45959.543708333331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45959.543708333331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45959.543708333331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45959.543708333331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45959.543708333331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45959.543708333331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45959.543708333331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45959.543708333331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45959.543708333331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45959.543708333331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45959.543708333331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45959.543708333331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45959.543708333331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45959.543708333331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45959.543708333331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45959.543708333331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45959.543708333331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45959.543708333331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45959.543708333331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45959.543708333331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45959.543708333331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45959.543708333331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45959.543708333331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45959.543708333331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45959.543708333331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45959.543708333331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45959.543708333331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45959.543708333331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45959.543708333331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45959.543708333331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45959.543708333331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45959.543708333331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45959.543708333331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45959.543708333331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45959.543708333331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45959.543708333331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45959.543708333331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45959.543708333331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45959.543708333331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45959.543708333331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45959.543708333331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45959.543708333331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45959.543708333331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45959.543708333331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45959.543708333331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45959.543708333331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45959.543708333331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45959.543708333331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45959.543708333331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45959.543708333331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45959.543708333331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45959.543708333331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45959.543708333331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45959.543708333331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45959.543708333331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45959.543708333331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45959.543708333331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45959.543708333331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45959.543708333331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45959.543708333331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45959.543708333331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45959.543708333331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45959.543708333331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45959.543708333331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45959.543708333331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45959.543708333331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45959.543708333331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45959.543708333331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45959.543708333331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45959.543708333331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45959.543708333331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45959.543708333331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45959.543708333331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45959.543708333331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45959.543708333331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45959.543708333331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45959.543708333331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45959.543708333331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45959.543708333331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45959.543708333331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45959.543708333331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45959.543708333331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45959.543708333331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45959.543708333331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45959.543708333331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45959.543708333331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45959.543708333331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45959.543708333331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45959.543708333331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45959.543708333331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45959.543708333331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45959.543708333331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45959.543708333331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45959.543708333331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45959.543708333331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45959.543708333331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45959.543708333331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45959.543708333331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45959.543708333331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45959.543708333331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45959.543708333331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45959.543708333331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45959.543708333331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45959.543708333331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45959.543708333331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45959.543708333331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45959.543708333331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45959.543708333331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45959.543708333331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45959.543708333331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45959.543708333331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45959.543708333331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45959.543708333331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45959.543708333331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45959.543708333331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45959.543708333331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45959.543708333331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45959.543708333331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45959.543708333331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45959.543708333331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45959.543708333331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45959.543708333331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45959.543708333331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45959.543708333331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45959.543708333331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45959.543708333331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45959.543708333331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45959.543708333331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45959.543708333331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45959.543708333331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45959.543708333331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45959.543708333331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45959.543708333331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45959.543708333331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45959.543708333331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45959.543708333331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45959.543708333331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45959.543708333331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45959.543708333331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45959.543708333331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45959.543708333331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45959.543708333331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45959.543708333331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45959.543708333331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45959.543708333331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45959.543708333331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45959.543708333331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45959.543708333331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45959.543708333331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45959.543708333331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45959.543708333331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45959.543708333331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45959.543708333331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45959.543708333331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45959.543708333331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45959.543708333331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45959.543708333331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45959.543708333331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45959.543708333331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45959.543708333331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45959.543708333331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45959.543708333331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45959.543708333331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45959.543708333331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45959.543708333331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45959.543708333331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45959.543708333331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45959.543708333331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45959.543708333331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45959.543708333331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45959.543708333331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45959.543708333331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45959.543708333331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45959.543708333331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45959.543708333331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45959.543708333331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45959.543708333331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45959.543708333331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45959.543708333331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45959.543708333331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45959.543708333331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45959.543708333331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45959.543708333331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45959.543708333331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45959.543708333331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45959.543708333331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45959.543708333331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45959.543708333331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45959.543708333331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45959.543708333331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45959.543708333331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45959.543708333331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45959.543708333331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45959.543708333331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45959.543708333331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45959.543708333331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45959.543708333331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45959.543708333331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45959.543708333331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45959.543708333331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45959.543708333331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45959.543708333331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45959.543708333331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45959.543708333331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45959.543708333331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45959.543708333331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45959.543708333331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45959.543708333331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45959.543708333331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45959.543708333331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45959.543708333331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45959.543708333331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45959.543708333331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45959.543708333331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45959.543708333331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45959.543708333331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45959.543708333331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45959.543708333331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45959.543708333331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45959.543708333331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45959.543708333331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45959.543708333331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45959.543708333331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45959.543708333331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45959.543708333331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45959.543708333331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45959.543708333331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45959.543708333331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45959.543708333331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45959.543708333331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45959.543708333331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45959.543708333331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45959.543708333331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45959.543708333331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45959.543708333331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45959.543708333331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45959.543708333331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45959.543708333331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45959.543708333331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45959.543708333331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45959.543708333331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45959.543708333331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45959.543708333331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45959.543708333331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45959.543708333331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45959.543708333331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45959.543708333331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45959.543708333331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45959.543708333331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45959.543708333331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45959.543708333331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45959.543708333331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45959.543708333331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45959.543708333331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45959.543708333331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45959.543708333331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45959.543708333331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45959.543708333331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45959.543708333331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45959.543708333331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45959.543708333331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45959.543708333331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45959.543708333331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45959.543708333331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45959.543708333331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45959.543708333331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45959.543708333331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45959.543708333331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45959.543708333331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45959.543708333331</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39125</v>
      </c>
      <c r="B2" s="103" t="str">
        <f>IFERROR(VLOOKUP(D2,DB!A:K,11,0),"")</f>
        <v>R6</v>
      </c>
      <c r="C2" s="105">
        <v>1</v>
      </c>
      <c r="D2" s="103" t="s">
        <v>37504</v>
      </c>
      <c r="E2" s="106" t="s">
        <v>39021</v>
      </c>
      <c r="F2" s="170">
        <v>45959.449525462966</v>
      </c>
      <c r="G2" s="77">
        <f ca="1">IFERROR(NOW()-F2,"-")</f>
        <v>9.4182870365330018E-2</v>
      </c>
      <c r="H2" s="107">
        <v>45959.443981481483</v>
      </c>
      <c r="I2" s="103" t="str">
        <f>IFERROR(VLOOKUP(D2,DB!A:F,6,0),"")</f>
        <v>SCECO</v>
      </c>
      <c r="J2" s="102" t="str">
        <f>IFERROR(VLOOKUP(D2,DB!A:G,7,0),"")</f>
        <v>Dead</v>
      </c>
      <c r="K2" s="108" t="s">
        <v>39126</v>
      </c>
      <c r="L2" s="109" t="str">
        <f>IFERROR(VLOOKUP(D2,DB!A:I,9,0),"")</f>
        <v>Latis</v>
      </c>
    </row>
    <row r="3" spans="1:16383" ht="31.5" customHeight="1">
      <c r="A3" s="104" t="s">
        <v>39127</v>
      </c>
      <c r="B3" s="103" t="str">
        <f>IFERROR(VLOOKUP(D3,DB!A:K,11,0),"")</f>
        <v>R6</v>
      </c>
      <c r="C3" s="105">
        <v>1</v>
      </c>
      <c r="D3" s="103" t="s">
        <v>37470</v>
      </c>
      <c r="E3" s="106" t="s">
        <v>39021</v>
      </c>
      <c r="F3" s="107">
        <v>45959.404178240744</v>
      </c>
      <c r="G3" s="77">
        <f ca="1">IFERROR(NOW()-F3,"-")</f>
        <v>0.13953009258693783</v>
      </c>
      <c r="H3" s="107">
        <v>45959.404178240744</v>
      </c>
      <c r="I3" s="103" t="str">
        <f>IFERROR(VLOOKUP(D3,DB!A:F,6,0),"")</f>
        <v>Generator-SG</v>
      </c>
      <c r="J3" s="102" t="str">
        <f>IFERROR(VLOOKUP(D3,DB!A:G,7,0),"")</f>
        <v>Vandalized</v>
      </c>
      <c r="K3" s="108" t="s">
        <v>39128</v>
      </c>
      <c r="L3" s="109" t="str">
        <f>IFERROR(VLOOKUP(D3,DB!A:I,9,0),"")</f>
        <v>Latis</v>
      </c>
    </row>
    <row r="4" spans="1:16383" ht="31.5" customHeight="1">
      <c r="A4" s="104" t="s">
        <v>39129</v>
      </c>
      <c r="B4" s="103" t="str">
        <f>IFERROR(VLOOKUP(D4,DB!A:K,11,0),"")</f>
        <v>R6</v>
      </c>
      <c r="C4" s="105">
        <v>1</v>
      </c>
      <c r="D4" s="103" t="s">
        <v>34050</v>
      </c>
      <c r="E4" s="106" t="s">
        <v>39021</v>
      </c>
      <c r="F4" s="107">
        <v>45959.462812500002</v>
      </c>
      <c r="G4" s="77">
        <f ca="1">IFERROR(NOW()-F4,"-")</f>
        <v>8.0895833329122979E-2</v>
      </c>
      <c r="H4" s="107">
        <v>45959.462812500002</v>
      </c>
      <c r="I4" s="103" t="str">
        <f>IFERROR(VLOOKUP(D4,DB!A:F,6,0),"")</f>
        <v>SCECO</v>
      </c>
      <c r="J4" s="102" t="str">
        <f>IFERROR(VLOOKUP(D4,DB!A:G,7,0),"")</f>
        <v>Dead</v>
      </c>
      <c r="K4" s="108" t="s">
        <v>39130</v>
      </c>
      <c r="L4" s="109" t="str">
        <f>IFERROR(VLOOKUP(D4,DB!A:I,9,0),"")</f>
        <v>Latis</v>
      </c>
    </row>
    <row r="5" spans="1:16383" ht="31.5" customHeight="1">
      <c r="A5" s="104"/>
      <c r="B5" s="103" t="str">
        <f>IFERROR(VLOOKUP(D5,DB!A:K,11,0),"")</f>
        <v/>
      </c>
      <c r="C5" s="105"/>
      <c r="D5" s="103"/>
      <c r="E5" s="106"/>
      <c r="F5" s="107"/>
      <c r="G5" s="77">
        <f ca="1">IFERROR(NOW()-F5,"-")</f>
        <v>45959.543708333331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45959.543708333331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45959.543708333331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45959.543708333331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45959.543708333331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45959.543708333331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45959.543708333331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45959.543708333331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45959.543708333331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45959.543708333331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45959.543708333331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45959.543708333331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45959.543708333331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45959.543708333331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45959.543708333331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45959.543708333331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45959.543708333331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45959.543708333331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45959.543708333331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45959.543708333331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45959.543708333331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45959.543708333331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45959.543708333331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45959.543708333331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45959.543708333331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45959.543708333331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45959.543708333331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45959.543708333331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45959.543708333331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45959.543708333331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45959.543708333331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45959.543708333331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45959.543708333331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45959.543708333331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45959.543708333331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45959.543708333331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45959.543708333331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45959.543708333331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45959.543708333331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45959.543708333331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45959.543708333331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45959.543708333331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45959.543708333331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45959.543708333331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45959.543708333331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45959.543708333331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45959.543708333331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45959.543708333331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45959.543708333331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45959.543708333331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45959.543708333331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45959.543708333331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45959.543708333331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45959.543708333331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45959.543708333331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45959.543708333331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45959.543708333331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45959.543708333331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45959.543708333331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45959.543708333331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45959.543708333331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45959.543708333331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45959.543708333331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45959.543708333331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45959.543708333331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45959.543708333331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45959.543708333331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45959.543708333331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45959.543708333331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45959.543708333331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45959.543708333331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45959.543708333331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45959.543708333331</v>
      </c>
      <c r="H77" s="107"/>
      <c r="I77" s="103" t="str">
        <f>IFERROR(VLOOKUP(D77,DB!A:F,6,0),"")</f>
        <v/>
      </c>
      <c r="J77" s="102" t="str">
        <f>IFERROR(VLOOKUP(D77,DB!A:G,7,0),"")</f>
        <v/>
      </c>
      <c r="K77" s="108"/>
      <c r="L77" s="109" t="str">
        <f>IFERROR(VLOOKUP(D77,DB!A:I,9,0),"")</f>
        <v/>
      </c>
    </row>
  </sheetData>
  <dataValidations count="2">
    <dataValidation allowBlank="1" showInputMessage="1" showErrorMessage="1" sqref="E1" xr:uid="{380493DB-286A-4683-AF55-C78F04945A49}"/>
    <dataValidation type="list" allowBlank="1" showInputMessage="1" showErrorMessage="1" sqref="E2:E7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2025-10-29T10:05:00Z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