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26" documentId="13_ncr:1_{F6CB121F-512D-4AA6-A0C1-0FB36C537598}" xr6:coauthVersionLast="47" xr6:coauthVersionMax="47" xr10:uidLastSave="{82C7C881-2A50-4E0F-9013-42B31EE54588}"/>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<sst xmlns="http://schemas.openxmlformats.org/spreadsheetml/2006/main" count="180308" uniqueCount="39138">
  <si>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</si>
  <si>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</si>
  <si>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</si>
  <si>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</si>
  <si>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</si>
  <si>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</si>
  <si>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</si>
  <si>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</si>
  <si>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</si>
  <si>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</si>
  <si>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</si>
  <si>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</si>
  <si>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</si>
  <si>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</si>
  <si>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</si>
  <si>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</si>
  <si>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</si>
  <si>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</si>
  <si>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</si>
  <si>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</si>
  <si>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</si>
  <si>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</si>
  <si>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</si>
  <si>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</si>
  <si>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</si>
  <si>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</si>
  <si>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</si>
  <si>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</si>
  <si>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</si>
  <si>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</si>
  <si>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</si>
  <si>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</si>
  <si>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</si>
  <si>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</si>
  <si>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</si>
  <si>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</si>
  <si>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</si>
  <si>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</si>
  <si>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</si>
  <si>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</si>
  <si>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</si>
  <si>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</si>
  <si>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</si>
  <si>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</si>
  <si>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</si>
  <si>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</si>
  <si>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</si>
  <si>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</si>
  <si>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</si>
  <si>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</si>
  <si>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</si>
  <si>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</si>
  <si>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</si>
  <si>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</si>
  <si>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</si>
  <si>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</si>
  <si>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</si>
  <si>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</si>
  <si>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</si>
  <si>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</si>
  <si>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</si>
  <si>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</si>
  <si>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</si>
  <si>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</si>
  <si>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</si>
  <si>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</si>
  <si>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</si>
  <si>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</si>
  <si>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</si>
  <si>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</si>
  <si>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</si>
  <si>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</si>
  <si>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</si>
  <si>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</si>
  <si>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</si>
  <si>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</si>
  <si>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</si>
  <si>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</si>
  <si>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</si>
  <si>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</si>
  <si>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</si>
  <si>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</si>
  <si>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</si>
  <si>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</si>
  <si>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</si>
  <si>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</si>
  <si>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</si>
  <si>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</si>
  <si>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</si>
  <si>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</si>
  <si>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</si>
  <si>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</si>
  <si>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</si>
  <si>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</si>
  <si>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</si>
  <si>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</si>
  <si>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</si>
  <si>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</si>
  <si>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</si>
  <si>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</si>
  <si>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</si>
  <si>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</si>
  <si>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</si>
  <si>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</si>
  <si>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</si>
  <si>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</si>
  <si>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</si>
  <si>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</si>
  <si>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</si>
  <si>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</si>
  <si>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</si>
  <si>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</si>
  <si>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</si>
  <si>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</si>
  <si>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</si>
  <si>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</si>
  <si>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</si>
  <si>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</si>
  <si>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</si>
  <si>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</si>
  <si>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</si>
  <si>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</si>
  <si>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</si>
  <si>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</si>
  <si>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</si>
  <si>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</si>
  <si>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</si>
  <si>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</si>
  <si>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</si>
  <si>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</si>
  <si>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</si>
  <si>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</si>
  <si>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</si>
  <si>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</si>
  <si>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</si>
  <si>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</si>
  <si>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</si>
  <si>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</si>
  <si>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</si>
  <si>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</si>
  <si>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</si>
  <si>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</si>
  <si>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</si>
  <si>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</si>
  <si>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</si>
  <si>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</si>
  <si>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</si>
  <si>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</si>
  <si>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</si>
  <si>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</si>
  <si>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</si>
  <si>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</si>
  <si>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</si>
  <si>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</si>
  <si>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</si>
  <si>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</si>
  <si>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</si>
  <si>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</si>
  <si>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</si>
  <si>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</si>
  <si>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</si>
  <si>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</si>
  <si>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</si>
  <si>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</si>
  <si>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</si>
  <si>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</si>
  <si>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</si>
  <si>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</si>
  <si>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</si>
  <si>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</si>
  <si>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</si>
  <si>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</si>
  <si>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</si>
  <si>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</si>
  <si>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</si>
  <si>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</si>
  <si>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</si>
  <si>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</si>
  <si>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</si>
  <si>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</si>
  <si>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</si>
  <si>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</si>
  <si>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</si>
  <si>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</si>
  <si>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</si>
  <si>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</si>
  <si>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</si>
  <si>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</si>
  <si>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</si>
  <si>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</si>
  <si>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</si>
  <si>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</si>
  <si>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</si>
  <si>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</si>
  <si>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</si>
  <si>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</si>
  <si>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</si>
  <si>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</si>
  <si>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</si>
  <si>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</si>
  <si>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</si>
  <si>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</si>
  <si>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</si>
  <si>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</si>
  <si>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</si>
  <si>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</si>
  <si>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</si>
  <si>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</si>
  <si>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</si>
  <si>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</si>
  <si>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</si>
  <si>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</si>
  <si>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</si>
  <si>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</si>
  <si>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</si>
  <si>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</si>
  <si>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</si>
  <si>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</si>
  <si>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</si>
  <si>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</si>
  <si>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</si>
  <si>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</si>
  <si>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</si>
  <si>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</si>
  <si>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</si>
  <si>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</si>
  <si>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</si>
  <si>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</si>
  <si>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</si>
  <si>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</si>
  <si>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</si>
  <si>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</si>
  <si>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</si>
  <si>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</si>
  <si>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</si>
  <si>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</si>
  <si>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</si>
  <si>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</si>
  <si>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</si>
  <si>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</si>
  <si>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</si>
  <si>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</si>
  <si>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</si>
  <si>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</si>
  <si>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</si>
  <si>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</si>
  <si>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</si>
  <si>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</si>
  <si>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</si>
  <si>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</si>
  <si>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</si>
  <si>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</si>
  <si>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</si>
  <si>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</si>
  <si>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</si>
  <si>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</si>
  <si>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</si>
  <si>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</si>
  <si>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</si>
  <si>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</si>
  <si>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</si>
  <si>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</si>
  <si>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</si>
  <si>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</si>
  <si>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</si>
  <si>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</si>
  <si>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</si>
  <si>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</si>
  <si>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</si>
  <si>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</si>
  <si>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</si>
  <si>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</si>
  <si>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</si>
  <si>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</si>
  <si>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</si>
  <si>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</si>
  <si>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</si>
  <si>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</si>
  <si>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</si>
  <si>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</si>
  <si>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</si>
  <si>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</si>
  <si>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</si>
  <si>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</si>
  <si>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</si>
  <si>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</si>
  <si>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</si>
  <si>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</si>
  <si>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</si>
  <si>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</si>
  <si>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</si>
  <si>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</si>
  <si>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</si>
  <si>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</si>
  <si>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</si>
  <si>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</si>
  <si>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</si>
  <si>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</si>
  <si>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</si>
  <si>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</si>
  <si>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</si>
  <si>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</si>
  <si>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</si>
  <si>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</si>
  <si>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</si>
  <si>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</si>
  <si>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</si>
  <si>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</si>
  <si>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</si>
  <si>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</si>
  <si>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</si>
  <si>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</si>
  <si>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</si>
  <si>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</si>
  <si>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</si>
  <si>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</si>
  <si>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</si>
  <si>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</si>
  <si>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</si>
  <si>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</si>
  <si>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</si>
  <si>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</si>
  <si>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</si>
  <si>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</si>
  <si>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</si>
  <si>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</si>
  <si>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</si>
  <si>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</si>
  <si>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</si>
  <si>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</si>
  <si>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</si>
  <si>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</si>
  <si>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</si>
  <si>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</si>
  <si>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</si>
  <si>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</si>
  <si>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</si>
  <si>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</si>
  <si>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</si>
  <si>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</si>
  <si>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</si>
  <si>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</si>
  <si>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</si>
  <si>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</si>
  <si>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</si>
  <si>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</si>
  <si>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</si>
  <si>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</si>
  <si>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</si>
  <si>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</si>
  <si>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</si>
  <si>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</si>
  <si>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</si>
  <si>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</si>
  <si>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</si>
  <si>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</si>
  <si>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</si>
  <si>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</si>
  <si>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</si>
  <si>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</si>
  <si>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</si>
  <si>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</si>
  <si>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</si>
  <si>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</si>
  <si>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</si>
  <si>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</si>
  <si>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</si>
  <si>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</si>
  <si>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</si>
  <si>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</si>
  <si>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</si>
  <si>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</si>
  <si>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</si>
  <si>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</si>
  <si>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</si>
  <si>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</si>
  <si>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</si>
  <si>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</si>
  <si>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</si>
  <si>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</si>
  <si>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</si>
  <si>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</si>
  <si>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</si>
  <si>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</si>
  <si>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</si>
  <si>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</si>
  <si>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</si>
  <si>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</si>
  <si>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</si>
  <si>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</si>
  <si>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</si>
  <si>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</si>
  <si>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</si>
  <si>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</si>
  <si>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</si>
  <si>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</si>
  <si>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</si>
  <si>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</si>
  <si>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</si>
  <si>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</si>
  <si>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</si>
  <si>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</si>
  <si>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</si>
  <si>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</si>
  <si>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</si>
  <si>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</si>
  <si>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</si>
  <si>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</si>
  <si>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</si>
  <si>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</si>
  <si>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</si>
  <si>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</si>
  <si>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</si>
  <si>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</si>
  <si>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</si>
  <si>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</si>
  <si>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</si>
  <si>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</si>
  <si>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</si>
  <si>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</si>
  <si>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</si>
  <si>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</si>
  <si>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</si>
  <si>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</si>
  <si>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</si>
  <si>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</si>
  <si>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</si>
  <si>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</si>
  <si>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</si>
  <si>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</si>
  <si>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</si>
  <si>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</si>
  <si>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</si>
  <si>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</si>
  <si>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</si>
  <si>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</si>
  <si>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</si>
  <si>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</si>
  <si>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</si>
  <si>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</si>
  <si>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</si>
  <si>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</si>
  <si>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</si>
  <si>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</si>
  <si>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</si>
  <si>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</si>
  <si>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</si>
  <si>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</si>
  <si>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</si>
  <si>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</si>
  <si>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</si>
  <si>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</si>
  <si>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</si>
  <si>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</si>
  <si>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</si>
  <si>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</si>
  <si>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</si>
  <si>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</si>
  <si>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</si>
  <si>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</si>
  <si>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</si>
  <si>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</si>
  <si>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</si>
  <si>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</si>
  <si>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</si>
  <si>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</si>
  <si>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</si>
  <si>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</si>
  <si>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</si>
  <si>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</si>
  <si>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</si>
  <si>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</si>
  <si>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</si>
  <si>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</si>
  <si>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</si>
  <si>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</si>
  <si>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</si>
  <si>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</si>
  <si>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</si>
  <si>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</si>
  <si>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</si>
  <si>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</si>
  <si>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</si>
  <si>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</si>
  <si>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</si>
  <si>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</si>
  <si>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</si>
  <si>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</si>
  <si>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</si>
  <si>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</si>
  <si>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</si>
  <si>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</si>
  <si>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</si>
  <si>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</si>
  <si>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</si>
  <si>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</si>
  <si>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</si>
  <si>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</si>
  <si>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</si>
  <si>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</si>
  <si>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</si>
  <si>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</si>
  <si>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</si>
  <si>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</si>
  <si>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</si>
  <si>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</si>
  <si>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</si>
  <si>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</si>
  <si>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</si>
  <si>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</si>
  <si>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</si>
  <si>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</si>
  <si>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</si>
  <si>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</si>
  <si>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</si>
  <si>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</si>
  <si>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</si>
  <si>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</si>
  <si>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</si>
  <si>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</si>
  <si>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</si>
  <si>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</si>
  <si>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</si>
  <si>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</si>
  <si>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</si>
  <si>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</si>
  <si>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</si>
  <si>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</si>
  <si>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</si>
  <si>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</si>
  <si>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</si>
  <si>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</si>
  <si>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</si>
  <si>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</si>
  <si>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</si>
  <si>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</si>
  <si>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</si>
  <si>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</si>
  <si>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</si>
  <si>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</si>
  <si>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</si>
  <si>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</si>
  <si>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</si>
  <si>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</si>
  <si>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</si>
  <si>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</si>
  <si>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</si>
  <si>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</si>
  <si>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</si>
  <si>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</si>
  <si>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</si>
  <si>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</si>
  <si>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</si>
  <si>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</si>
  <si>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</si>
  <si>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</si>
  <si>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</si>
  <si>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</si>
  <si>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</si>
  <si>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</si>
  <si>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</si>
  <si>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</si>
  <si>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</si>
  <si>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</si>
  <si>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</si>
  <si>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</si>
  <si>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</si>
  <si>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</si>
  <si>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</si>
  <si>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</si>
  <si>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</si>
  <si>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</si>
  <si>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</si>
  <si>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</si>
  <si>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</si>
  <si>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</si>
  <si>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</si>
  <si>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</si>
  <si>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</si>
  <si>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</si>
  <si>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</si>
  <si>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</si>
  <si>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</si>
  <si>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</si>
  <si>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</si>
  <si>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</si>
  <si>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</si>
  <si>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</si>
  <si>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</si>
  <si>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</si>
  <si>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</si>
  <si>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</si>
  <si>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</si>
  <si>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</si>
  <si>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</si>
  <si>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</si>
  <si>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</si>
  <si>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</si>
  <si>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</si>
  <si>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</si>
  <si>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</si>
  <si>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</si>
  <si>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</si>
  <si>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</si>
  <si>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</si>
  <si>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</si>
  <si>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</si>
  <si>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</si>
  <si>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</si>
  <si>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</si>
  <si>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</si>
  <si>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</si>
  <si>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</si>
  <si>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</si>
  <si>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</si>
  <si>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</si>
  <si>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</si>
  <si>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</si>
  <si>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</si>
  <si>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</si>
  <si>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</si>
  <si>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</si>
  <si>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</si>
  <si>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</si>
  <si>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</si>
  <si>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</si>
  <si>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</si>
  <si>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</si>
  <si>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</si>
  <si>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</si>
  <si>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</si>
  <si>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</si>
  <si>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</si>
  <si>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</si>
  <si>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</si>
  <si>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</si>
  <si>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</si>
  <si>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</si>
  <si>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</si>
  <si>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</si>
  <si>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</si>
  <si>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</si>
  <si>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</si>
  <si>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</si>
  <si>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</si>
  <si>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</si>
  <si>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</si>
  <si>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</si>
  <si>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</si>
  <si>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</si>
  <si>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</si>
  <si>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</si>
  <si>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</si>
  <si>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</si>
  <si>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</si>
  <si>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</si>
  <si>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</si>
  <si>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</si>
  <si>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</si>
  <si>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</si>
  <si>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</si>
  <si>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</si>
  <si>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</si>
  <si>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</si>
  <si>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</si>
  <si>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</si>
  <si>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</si>
  <si>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</si>
  <si>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</si>
  <si>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</si>
  <si>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</si>
  <si>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</si>
  <si>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</si>
  <si>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</si>
  <si>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</si>
  <si>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</si>
  <si>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</si>
  <si>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</si>
  <si>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</si>
  <si>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</si>
  <si>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</si>
  <si>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</si>
  <si>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</si>
  <si>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</si>
  <si>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</si>
  <si>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</si>
  <si>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</si>
  <si>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</si>
  <si>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</si>
  <si>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</si>
  <si>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</si>
  <si>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</si>
  <si>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</si>
  <si>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</si>
  <si>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</si>
  <si>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</si>
  <si>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</si>
  <si>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</si>
  <si>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</si>
  <si>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</si>
  <si>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</si>
  <si>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</si>
  <si>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</si>
  <si>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</si>
  <si>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</si>
  <si>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</si>
  <si>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</si>
  <si>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</si>
  <si>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</si>
  <si>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</si>
  <si>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</si>
  <si>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</si>
  <si>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</si>
  <si>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</si>
  <si>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</si>
  <si>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</si>
  <si>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</si>
  <si>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</si>
  <si>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</si>
  <si>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</si>
  <si>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</si>
  <si>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</si>
  <si>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</si>
  <si>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</si>
  <si>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</si>
  <si>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</si>
  <si>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</si>
  <si>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</si>
  <si>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</si>
  <si>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</si>
  <si>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</si>
  <si>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</si>
  <si>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</si>
  <si>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</si>
  <si>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</si>
  <si>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</si>
  <si>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</si>
  <si>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</si>
  <si>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</si>
  <si>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</si>
  <si>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</si>
  <si>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</si>
  <si>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</si>
  <si>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</si>
  <si>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</si>
  <si>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</si>
  <si>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</si>
  <si>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</si>
  <si>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</si>
  <si>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</si>
  <si>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</si>
  <si>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</si>
  <si>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</si>
  <si>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</si>
  <si>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</si>
  <si>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</si>
  <si>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</si>
  <si>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</si>
  <si>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</si>
  <si>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</si>
  <si>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</si>
  <si>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</si>
  <si>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</si>
  <si>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</si>
  <si>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</si>
  <si>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</si>
  <si>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</si>
  <si>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</si>
  <si>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</si>
  <si>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</si>
  <si>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</si>
  <si>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</si>
  <si>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</si>
  <si>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</si>
  <si>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</si>
  <si>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</si>
  <si>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</si>
  <si>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</si>
  <si>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</si>
  <si>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</si>
  <si>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</si>
  <si>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</si>
  <si>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</si>
  <si>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</si>
  <si>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</si>
  <si>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</si>
  <si>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</si>
  <si>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</si>
  <si>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</si>
  <si>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</si>
  <si>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</si>
  <si>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</si>
  <si>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</si>
  <si>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</si>
  <si>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</si>
  <si>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</si>
  <si>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</si>
  <si>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</si>
  <si>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</si>
  <si>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</si>
  <si>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</si>
  <si>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</si>
  <si>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</si>
  <si>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</si>
  <si>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</si>
  <si>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</si>
  <si>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</si>
  <si>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</si>
  <si>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</si>
  <si>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</si>
  <si>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</si>
  <si>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</si>
  <si>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</si>
  <si>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</si>
  <si>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</si>
  <si>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</si>
  <si>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</si>
  <si>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</si>
  <si>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</si>
  <si>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</si>
  <si>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</si>
  <si>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</si>
  <si>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</si>
  <si>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</si>
  <si>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</si>
  <si>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</si>
  <si>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</si>
  <si>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</si>
  <si>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</si>
  <si>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</si>
  <si>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</si>
  <si>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</si>
  <si>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</si>
  <si>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</si>
  <si>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</si>
  <si>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</si>
  <si>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</si>
  <si>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</si>
  <si>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</si>
  <si>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</si>
  <si>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</si>
  <si>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</si>
  <si>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</si>
  <si>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</si>
  <si>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</si>
  <si>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</si>
  <si>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</si>
  <si>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</si>
  <si>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</si>
  <si>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</si>
  <si>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</si>
  <si>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</si>
  <si>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</si>
  <si>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</si>
  <si>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</si>
  <si>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</si>
  <si>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</si>
  <si>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</si>
  <si>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</si>
  <si>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</si>
  <si>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</si>
  <si>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</si>
  <si>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</si>
  <si>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</si>
  <si>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</si>
  <si>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</si>
  <si>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</si>
  <si>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</si>
  <si>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</si>
  <si>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</si>
  <si>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</si>
  <si>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</si>
  <si>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</si>
  <si>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</si>
  <si>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</si>
  <si>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</si>
  <si>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</si>
  <si>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</si>
  <si>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</si>
  <si>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</si>
  <si>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</si>
  <si>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</si>
  <si>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</si>
  <si>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</si>
  <si>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</si>
  <si>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</si>
  <si>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</si>
  <si>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</si>
  <si>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</si>
  <si>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</si>
  <si>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</si>
  <si>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</si>
  <si>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</si>
  <si>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</si>
  <si>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</si>
  <si>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</si>
  <si>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</si>
  <si>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</si>
  <si>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</si>
  <si>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</si>
  <si>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</si>
  <si>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</si>
  <si>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</si>
  <si>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</si>
  <si>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</si>
  <si>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</si>
  <si>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</si>
  <si>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</si>
  <si>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</si>
  <si>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</si>
  <si>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</si>
  <si>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</si>
  <si>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</si>
  <si>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</si>
  <si>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</si>
  <si>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</si>
  <si>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</si>
  <si>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</si>
  <si>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</si>
  <si>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</si>
  <si>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</si>
  <si>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</si>
  <si>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</si>
  <si>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</si>
  <si>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</si>
  <si>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</si>
  <si>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</si>
  <si>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</si>
  <si>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</si>
  <si>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</si>
  <si>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</si>
  <si>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</si>
  <si>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</si>
  <si>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</si>
  <si>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</si>
  <si>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</si>
  <si>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</si>
  <si>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</si>
  <si>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</si>
  <si>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</si>
  <si>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</si>
  <si>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</si>
  <si>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</si>
  <si>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</si>
  <si>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</si>
  <si>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</si>
  <si>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</si>
  <si>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</si>
  <si>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</si>
  <si>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</si>
  <si>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</si>
  <si>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</si>
  <si>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</si>
  <si>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</si>
  <si>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</si>
  <si>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</si>
  <si>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</si>
  <si>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</si>
  <si>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</si>
  <si>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</si>
  <si>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</si>
  <si>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</si>
  <si>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</si>
  <si>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</si>
  <si>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</si>
  <si>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</si>
  <si>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</si>
  <si>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</si>
  <si>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</si>
  <si>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</si>
  <si>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</si>
  <si>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</si>
  <si>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</si>
  <si>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</si>
  <si>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</si>
  <si>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</si>
  <si>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</si>
  <si>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</si>
  <si>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</si>
  <si>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</si>
  <si>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</si>
  <si>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</si>
  <si>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</si>
  <si>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</si>
  <si>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</si>
  <si>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</si>
  <si>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</si>
  <si>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</si>
  <si>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</si>
  <si>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</si>
  <si>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</si>
  <si>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</si>
  <si>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</si>
  <si>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</si>
  <si>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</si>
  <si>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</si>
  <si>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</si>
  <si>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</si>
  <si>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</si>
  <si>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</si>
  <si>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</si>
  <si>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</si>
  <si>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</si>
  <si>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</si>
  <si>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</si>
  <si>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</si>
  <si>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</si>
  <si>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</si>
  <si>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</si>
  <si>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</si>
  <si>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</si>
  <si>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</si>
  <si>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</si>
  <si>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</si>
  <si>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</si>
  <si>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</si>
  <si>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</si>
  <si>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</si>
  <si>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</si>
  <si>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</si>
  <si>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</si>
  <si>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</si>
  <si>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</si>
  <si>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</si>
  <si>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</si>
  <si>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</si>
  <si>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</si>
  <si>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</si>
  <si>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</si>
  <si>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</si>
  <si>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</si>
  <si>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</si>
  <si>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</si>
  <si>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</si>
  <si>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</si>
  <si>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</si>
  <si>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</si>
  <si>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</si>
  <si>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</si>
  <si>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</si>
  <si>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</si>
  <si>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</si>
  <si>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</si>
  <si>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</si>
  <si>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</si>
  <si>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</si>
  <si>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</si>
  <si>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</si>
  <si>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</si>
  <si>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</si>
  <si>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</si>
  <si>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</si>
  <si>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</si>
  <si>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</si>
  <si>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</si>
  <si>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</si>
  <si>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</si>
  <si>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</si>
  <si>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</si>
  <si>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</si>
  <si>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</si>
  <si>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</si>
  <si>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</si>
  <si>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</si>
  <si>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</si>
  <si>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</si>
  <si>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</si>
  <si>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</si>
  <si>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</si>
  <si>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</si>
  <si>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</si>
  <si>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</si>
  <si>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</si>
  <si>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</si>
  <si>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</si>
  <si>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</si>
  <si>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</si>
  <si>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</si>
  <si>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</si>
  <si>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</si>
  <si>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</si>
  <si>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</si>
  <si>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</si>
  <si>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</si>
  <si>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</si>
  <si>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</si>
  <si>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</si>
  <si>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</si>
  <si>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</si>
  <si>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</si>
  <si>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</si>
  <si>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</si>
  <si>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</si>
  <si>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</si>
  <si>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</si>
  <si>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</si>
  <si>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</si>
  <si>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</si>
  <si>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</si>
  <si>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</si>
  <si>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</si>
  <si>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</si>
  <si>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</si>
  <si>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</si>
  <si>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</si>
  <si>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</si>
  <si>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</si>
  <si>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</si>
  <si>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</si>
  <si>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</si>
  <si>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</si>
  <si>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</si>
  <si>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</si>
  <si>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</si>
  <si>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</si>
  <si>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</si>
  <si>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</si>
  <si>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</si>
  <si>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</si>
  <si>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</si>
  <si>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</si>
  <si>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</si>
  <si>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</si>
  <si>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</si>
  <si>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</si>
  <si>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</si>
  <si>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</si>
  <si>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</si>
  <si>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</si>
  <si>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</si>
  <si>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</si>
  <si>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</si>
  <si>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</si>
  <si>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</si>
  <si>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</si>
  <si>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</si>
  <si>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</si>
  <si>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</si>
  <si>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</si>
  <si>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</si>
  <si>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</si>
  <si>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</si>
  <si>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</si>
  <si>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</si>
  <si>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</si>
  <si>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</si>
  <si>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</si>
  <si>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</si>
  <si>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</si>
  <si>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</si>
  <si>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</si>
  <si>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</si>
  <si>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</si>
  <si>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</si>
  <si>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</si>
  <si>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</si>
  <si>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</si>
  <si>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</si>
  <si>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</si>
  <si>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</si>
  <si>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</si>
  <si>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</si>
  <si>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</si>
  <si>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</si>
  <si>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</si>
  <si>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</si>
  <si>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</si>
  <si>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</si>
  <si>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</si>
  <si>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</si>
  <si>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</si>
  <si>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</si>
  <si>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</si>
  <si>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</si>
  <si>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</si>
  <si>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</si>
  <si>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</si>
  <si>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</si>
  <si>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</si>
  <si>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</si>
  <si>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</si>
  <si>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</si>
  <si>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</si>
  <si>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</si>
  <si>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</si>
  <si>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</si>
  <si>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</si>
  <si>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</si>
  <si>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</si>
  <si>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</si>
  <si>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</si>
  <si>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</si>
  <si>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</si>
  <si>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</si>
  <si>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</si>
  <si>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</si>
  <si>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</si>
  <si>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</si>
  <si>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</si>
  <si>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</si>
  <si>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</si>
  <si>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</si>
  <si>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</si>
  <si>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</si>
  <si>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</si>
  <si>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</si>
  <si>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</si>
  <si>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</si>
  <si>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</si>
  <si>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</si>
  <si>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</si>
  <si>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</si>
  <si>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</si>
  <si>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</si>
  <si>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</si>
  <si>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</si>
  <si>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</si>
  <si>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</si>
  <si>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</si>
  <si>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</si>
  <si>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</si>
  <si>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</si>
  <si>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</si>
  <si>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</si>
  <si>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</si>
  <si>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</si>
  <si>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</si>
  <si>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</si>
  <si>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</si>
  <si>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</si>
  <si>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</si>
  <si>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</si>
  <si>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</si>
  <si>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</si>
  <si>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</si>
  <si>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</si>
  <si>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</si>
  <si>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</si>
  <si>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</si>
  <si>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</si>
  <si>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</si>
  <si>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</si>
  <si>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</si>
  <si>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</si>
  <si>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</si>
  <si>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</si>
  <si>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</si>
  <si>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</si>
  <si>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</si>
  <si>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</si>
  <si>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</si>
  <si>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</si>
  <si>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</si>
  <si>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</si>
  <si>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</si>
  <si>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</si>
  <si>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</si>
  <si>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</si>
  <si>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</si>
  <si>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</si>
  <si>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</si>
  <si>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</si>
  <si>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</si>
  <si>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</si>
  <si>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</si>
  <si>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</si>
  <si>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</si>
  <si>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</si>
  <si>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</si>
  <si>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</si>
  <si>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</si>
  <si>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</si>
  <si>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</si>
  <si>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</si>
  <si>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</si>
  <si>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</si>
  <si>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</si>
  <si>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</si>
  <si>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</si>
  <si>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</si>
  <si>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</si>
  <si>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</si>
  <si>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</si>
  <si>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</si>
  <si>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</si>
  <si>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</si>
  <si>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</si>
  <si>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</si>
  <si>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</si>
  <si>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</si>
  <si>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</si>
  <si>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</si>
  <si>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</si>
  <si>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</si>
  <si>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</si>
  <si>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</si>
  <si>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</si>
  <si>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</si>
  <si>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</si>
  <si>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</si>
  <si>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</si>
  <si>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</si>
  <si>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</si>
  <si>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</si>
  <si>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</si>
  <si>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</si>
  <si>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</si>
  <si>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</si>
  <si>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</si>
  <si>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</si>
  <si>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</si>
  <si>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</si>
  <si>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</si>
  <si>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</si>
  <si>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</si>
  <si>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</si>
  <si>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</si>
  <si>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</si>
  <si>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</si>
  <si>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</si>
  <si>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</si>
  <si>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</si>
  <si>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</si>
  <si>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</si>
  <si>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</si>
  <si>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</si>
  <si>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</si>
  <si>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</si>
  <si>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</si>
  <si>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</si>
  <si>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</si>
  <si>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</si>
  <si>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</si>
  <si>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</si>
  <si>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</si>
  <si>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</si>
  <si>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</si>
  <si>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</si>
  <si>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</si>
  <si>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</si>
  <si>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</si>
  <si>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</si>
  <si>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</si>
  <si>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</si>
  <si>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</si>
  <si>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</si>
  <si>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</si>
  <si>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</si>
  <si>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</si>
  <si>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</si>
  <si>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</si>
  <si>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</si>
  <si>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</si>
  <si>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</si>
  <si>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</si>
  <si>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</si>
  <si>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</si>
  <si>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</si>
  <si>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</si>
  <si>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</si>
  <si>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</si>
  <si>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</si>
  <si>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</si>
  <si>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</si>
  <si>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</si>
  <si>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</si>
  <si>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</si>
  <si>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</si>
  <si>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</si>
  <si>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</si>
  <si>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</si>
  <si>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</si>
  <si>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</si>
  <si>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</si>
  <si>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</si>
  <si>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</si>
  <si>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</si>
  <si>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</si>
  <si>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</si>
  <si>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</si>
  <si>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</si>
  <si>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</si>
  <si>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</si>
  <si>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</si>
  <si>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</si>
  <si>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</si>
  <si>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</si>
  <si>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</si>
  <si>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</si>
  <si>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</si>
  <si>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</si>
  <si>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</si>
  <si>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</si>
  <si>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</si>
  <si>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</si>
  <si>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</si>
  <si>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</si>
  <si>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</si>
  <si>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</si>
  <si>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</si>
  <si>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</si>
  <si>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</si>
  <si>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</si>
  <si>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</si>
  <si>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</si>
  <si>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</si>
  <si>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</si>
  <si>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</si>
  <si>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</si>
  <si>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</si>
  <si>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</si>
  <si>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</si>
  <si>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</si>
  <si>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</si>
  <si>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</si>
  <si>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</si>
  <si>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</si>
  <si>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</si>
  <si>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</si>
  <si>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</si>
  <si>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</si>
  <si>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</si>
  <si>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</si>
  <si>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</si>
  <si>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</si>
  <si>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</si>
  <si>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</si>
  <si>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</si>
  <si>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</si>
  <si>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</si>
  <si>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</si>
  <si>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</si>
  <si>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</si>
  <si>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</si>
  <si>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</si>
  <si>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</si>
  <si>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</si>
  <si>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</si>
  <si>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</si>
  <si>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</si>
  <si>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</si>
  <si>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</si>
  <si>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</si>
  <si>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</si>
  <si>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</si>
  <si>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</si>
  <si>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</si>
  <si>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</si>
  <si>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</si>
  <si>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</si>
  <si>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</si>
  <si>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</si>
  <si>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</si>
  <si>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</si>
  <si>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</si>
  <si>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</si>
  <si>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</si>
  <si>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</si>
  <si>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</si>
  <si>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</si>
  <si>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</si>
  <si>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</si>
  <si>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</si>
  <si>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</si>
  <si>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</si>
  <si>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</si>
  <si>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</si>
  <si>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</si>
  <si>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</si>
  <si>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</si>
  <si>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</si>
  <si>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</si>
  <si>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</si>
  <si>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</si>
  <si>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</si>
  <si>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</si>
  <si>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</si>
  <si>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</si>
  <si>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</si>
  <si>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</si>
  <si>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</si>
  <si>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</si>
  <si>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</si>
  <si>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</si>
  <si>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</si>
  <si>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</si>
  <si>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</si>
  <si>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</si>
  <si>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</si>
  <si>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</si>
  <si>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</si>
  <si>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</si>
  <si>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</si>
  <si>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</si>
  <si>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</si>
  <si>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</si>
  <si>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</si>
  <si>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</si>
  <si>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</si>
  <si>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</si>
  <si>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</si>
  <si>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</si>
  <si>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</si>
  <si>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</si>
  <si>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</si>
  <si>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</si>
  <si>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</si>
  <si>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</si>
  <si>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</si>
  <si>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</si>
  <si>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</si>
  <si>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</si>
  <si>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</si>
  <si>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</si>
  <si>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</si>
  <si>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</si>
  <si>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</si>
  <si>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</si>
  <si>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</si>
  <si>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</si>
  <si>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</si>
  <si>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</si>
  <si>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</si>
  <si>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</si>
  <si>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</si>
  <si>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</si>
  <si>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</si>
  <si>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</si>
  <si>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</si>
  <si>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</si>
  <si>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</si>
  <si>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</si>
  <si>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</si>
  <si>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</si>
  <si>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</si>
  <si>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</si>
  <si>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</si>
  <si>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</si>
  <si>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</si>
  <si>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</si>
  <si>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</si>
  <si>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</si>
  <si>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</si>
  <si>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</si>
  <si>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</si>
  <si>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</si>
  <si>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</si>
  <si>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</si>
  <si>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</si>
  <si>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</si>
  <si>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</si>
  <si>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</si>
  <si>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</si>
  <si>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</si>
  <si>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</si>
  <si>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</si>
  <si>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</si>
  <si>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</si>
  <si>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</si>
  <si>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</si>
  <si>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</si>
  <si>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</si>
  <si>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</si>
  <si>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</si>
  <si>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</si>
  <si>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</si>
  <si>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</si>
  <si>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</si>
  <si>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</si>
  <si>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</si>
  <si>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</si>
  <si>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</si>
  <si>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</si>
  <si>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</si>
  <si>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</si>
  <si>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</si>
  <si>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</si>
  <si>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</si>
  <si>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</si>
  <si>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</si>
  <si>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</si>
  <si>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</si>
  <si>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</si>
  <si>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</si>
  <si>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</si>
  <si>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</si>
  <si>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</si>
  <si>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</si>
  <si>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</si>
  <si>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</si>
  <si>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</si>
  <si>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</si>
  <si>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</si>
  <si>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</si>
  <si>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</si>
  <si>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</si>
  <si>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</si>
  <si>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</si>
  <si>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</si>
  <si>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</si>
  <si>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</si>
  <si>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</si>
  <si>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</si>
  <si>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</si>
  <si>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</si>
  <si>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</si>
  <si>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</si>
  <si>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</si>
  <si>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</si>
  <si>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</si>
  <si>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</si>
  <si>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</si>
  <si>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</si>
  <si>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</si>
  <si>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</si>
  <si>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</si>
  <si>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</si>
  <si>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</si>
  <si>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</si>
  <si>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</si>
  <si>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</si>
  <si>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</si>
  <si>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</si>
  <si>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</si>
  <si>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</si>
  <si>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</si>
  <si>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</si>
  <si>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</si>
  <si>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</si>
  <si>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</si>
  <si>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</si>
  <si>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</si>
  <si>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</si>
  <si>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</si>
  <si>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</si>
  <si>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</si>
  <si>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</si>
  <si>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</si>
  <si>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</si>
  <si>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</si>
  <si>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</si>
  <si>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</si>
  <si>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</si>
  <si>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</si>
  <si>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</si>
  <si>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</si>
  <si>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</si>
  <si>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</si>
  <si>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</si>
  <si>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</si>
  <si>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</si>
  <si>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</si>
  <si>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</si>
  <si>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</si>
  <si>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</si>
  <si>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</si>
  <si>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</si>
  <si>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</si>
  <si>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</si>
  <si>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</si>
  <si>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</si>
  <si>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</si>
  <si>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</si>
  <si>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</si>
  <si>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</si>
  <si>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</si>
  <si>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</si>
  <si>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</si>
  <si>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</si>
  <si>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</si>
  <si>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</si>
  <si>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</si>
  <si>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</si>
  <si>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</si>
  <si>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</si>
  <si>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</si>
  <si>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</si>
  <si>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</si>
  <si>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</si>
  <si>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</si>
  <si>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</si>
  <si>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</si>
  <si>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</si>
  <si>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</si>
  <si>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</si>
  <si>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</si>
  <si>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</si>
  <si>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</si>
  <si>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</si>
  <si>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</si>
  <si>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</si>
  <si>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</si>
  <si>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</si>
  <si>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</si>
  <si>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</si>
  <si>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</si>
  <si>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</si>
  <si>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</si>
  <si>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</si>
  <si>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</si>
  <si>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</si>
  <si>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</si>
  <si>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</si>
  <si>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</si>
  <si>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</si>
  <si>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</si>
  <si>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</si>
  <si>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</si>
  <si>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</si>
  <si>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</si>
  <si>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</si>
  <si>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</si>
  <si>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</si>
  <si>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</si>
  <si>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</si>
  <si>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</si>
  <si>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</si>
  <si>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</si>
  <si>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</si>
  <si>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</si>
  <si>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</si>
  <si>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</si>
  <si>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</si>
  <si>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</si>
  <si>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</si>
  <si>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</si>
  <si>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</si>
  <si>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</si>
  <si>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</si>
  <si>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</si>
  <si>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</si>
  <si>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</si>
  <si>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</si>
  <si>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</si>
  <si>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</si>
  <si>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</si>
  <si>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</si>
  <si>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</si>
  <si>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</si>
  <si>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</si>
  <si>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</si>
  <si>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</si>
  <si>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</si>
  <si>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</si>
  <si>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</si>
  <si>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</si>
  <si>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</si>
  <si>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</si>
  <si>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</si>
  <si>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</si>
  <si>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</si>
  <si>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</si>
  <si>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</si>
  <si>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</si>
  <si>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</si>
  <si>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</si>
  <si>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</si>
  <si>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</si>
  <si>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</si>
  <si>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</si>
  <si>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</si>
  <si>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</si>
  <si>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</si>
  <si>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</si>
  <si>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</si>
  <si>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</si>
  <si>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</si>
  <si>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</si>
  <si>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</si>
  <si>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</si>
  <si>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</si>
  <si>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</si>
  <si>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</si>
  <si>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</si>
  <si>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</si>
  <si>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</si>
  <si>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</si>
  <si>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</si>
  <si>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</si>
  <si>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</si>
  <si>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</si>
  <si>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</si>
  <si>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</si>
  <si>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</si>
  <si>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</si>
  <si>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</si>
  <si>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</si>
  <si>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</si>
  <si>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</si>
  <si>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</si>
  <si>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</si>
  <si>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</si>
  <si>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</si>
  <si>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</si>
  <si>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</si>
  <si>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</si>
  <si>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</si>
  <si>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</si>
  <si>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</si>
  <si>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</si>
  <si>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</si>
  <si>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</si>
  <si>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</si>
  <si>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</si>
  <si>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</si>
  <si>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</si>
  <si>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</si>
  <si>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</si>
  <si>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</si>
  <si>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</si>
  <si>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</si>
  <si>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</si>
  <si>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</si>
  <si>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</si>
  <si>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</si>
  <si>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</si>
  <si>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</si>
  <si>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</si>
  <si>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</si>
  <si>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</si>
  <si>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</si>
  <si>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</si>
  <si>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</si>
  <si>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</si>
  <si>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</si>
  <si>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</si>
  <si>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</si>
  <si>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</si>
  <si>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</si>
  <si>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</si>
  <si>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</si>
  <si>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</si>
  <si>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</si>
  <si>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</si>
  <si>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</si>
  <si>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</si>
  <si>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</si>
  <si>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</si>
  <si>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</si>
  <si>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</si>
  <si>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</si>
  <si>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</si>
  <si>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</si>
  <si>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</si>
  <si>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</si>
  <si>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</si>
  <si>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</si>
  <si>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</si>
  <si>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</si>
  <si>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</si>
  <si>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</si>
  <si>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</si>
  <si>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</si>
  <si>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</si>
  <si>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</si>
  <si>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</si>
  <si>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</si>
  <si>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</si>
  <si>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</si>
  <si>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</si>
  <si>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</si>
  <si>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</si>
  <si>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</si>
  <si>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</si>
  <si>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</si>
  <si>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</si>
  <si>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</si>
  <si>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</si>
  <si>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</si>
  <si>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</si>
  <si>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</si>
  <si>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</si>
  <si>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</si>
  <si>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</si>
  <si>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</si>
  <si>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</si>
  <si>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</si>
  <si>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</si>
  <si>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</si>
  <si>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</si>
  <si>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</si>
  <si>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</si>
  <si>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</si>
  <si>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</si>
  <si>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</si>
  <si>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</si>
  <si>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</si>
  <si>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</si>
  <si>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</si>
  <si>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</si>
  <si>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</si>
  <si>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</si>
  <si>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</si>
  <si>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</si>
  <si>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</si>
  <si>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</si>
  <si>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</si>
  <si>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</si>
  <si>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</si>
  <si>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</si>
  <si>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</si>
  <si>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</si>
  <si>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</si>
  <si>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</si>
  <si>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</si>
  <si>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</si>
  <si>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</si>
  <si>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</si>
  <si>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</si>
  <si>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</si>
  <si>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</si>
  <si>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</si>
  <si>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</si>
  <si>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</si>
  <si>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</si>
  <si>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</si>
  <si>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</si>
  <si>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</si>
  <si>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</si>
  <si>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</si>
  <si>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</si>
  <si>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</si>
  <si>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</si>
  <si>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</si>
  <si>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</si>
  <si>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</si>
  <si>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</si>
  <si>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</si>
  <si>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</si>
  <si>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</si>
  <si>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</si>
  <si>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</si>
  <si>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</si>
  <si>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</si>
  <si>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</si>
  <si>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</si>
  <si>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</si>
  <si>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</si>
  <si>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</si>
  <si>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</si>
  <si>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</si>
  <si>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</si>
  <si>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</si>
  <si>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</si>
  <si>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</si>
  <si>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</si>
  <si>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</si>
  <si>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</si>
  <si>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</si>
  <si>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</si>
  <si>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</si>
  <si>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</si>
  <si>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</si>
  <si>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</si>
  <si>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</si>
  <si>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</si>
  <si>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</si>
  <si>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</si>
  <si>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</si>
  <si>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</si>
  <si>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</si>
  <si>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</si>
  <si>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</si>
  <si>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</si>
  <si>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</si>
  <si>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</si>
  <si>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</si>
  <si>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</si>
  <si>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</si>
  <si>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</si>
  <si>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</si>
  <si>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</si>
  <si>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</si>
  <si>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</si>
  <si>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</si>
  <si>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</si>
  <si>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</si>
  <si>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</si>
  <si>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</si>
  <si>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</si>
  <si>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</si>
  <si>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</si>
  <si>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</si>
  <si>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</si>
  <si>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</si>
  <si>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</si>
  <si>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</si>
  <si>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</si>
  <si>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</si>
  <si>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</si>
  <si>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</si>
  <si>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</si>
  <si>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</si>
  <si>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</si>
  <si>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</si>
  <si>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</si>
  <si>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</si>
  <si>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</si>
  <si>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</si>
  <si>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</si>
  <si>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</si>
  <si>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</si>
  <si>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</si>
  <si>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</si>
  <si>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</si>
  <si>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</si>
  <si>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</si>
  <si>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</si>
  <si>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</si>
  <si>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</si>
  <si>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</si>
  <si>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</si>
  <si>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</si>
  <si>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</si>
  <si>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</si>
  <si>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</si>
  <si>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</si>
  <si>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</si>
  <si>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</si>
  <si>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</si>
  <si>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</si>
  <si>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</si>
  <si>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</si>
  <si>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</si>
  <si>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</si>
  <si>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</si>
  <si>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</si>
  <si>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</si>
  <si>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</si>
  <si>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</si>
  <si>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</si>
  <si>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</si>
  <si>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</si>
  <si>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</si>
  <si>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</si>
  <si>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</si>
  <si>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</si>
  <si>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</si>
  <si>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</si>
  <si>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</si>
  <si>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</si>
  <si>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</si>
  <si>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</si>
  <si>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</si>
  <si>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</si>
  <si>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</si>
  <si>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</si>
  <si>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</si>
  <si>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</si>
  <si>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</si>
  <si>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</si>
  <si>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</si>
  <si>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</si>
  <si>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</si>
  <si>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</si>
  <si>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</si>
  <si>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</si>
  <si>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</si>
  <si>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</si>
  <si>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</si>
  <si>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</si>
  <si>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</si>
  <si>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</si>
  <si>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</si>
  <si>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</si>
  <si>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</si>
  <si>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</si>
  <si>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</si>
  <si>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</si>
  <si>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</si>
  <si>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</si>
  <si>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</si>
  <si>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</si>
  <si>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</si>
  <si>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</si>
  <si>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</si>
  <si>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</si>
  <si>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</si>
  <si>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</si>
  <si>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</si>
  <si>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</si>
  <si>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</si>
  <si>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</si>
  <si>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</si>
  <si>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</si>
  <si>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</si>
  <si>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</si>
  <si>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</si>
  <si>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</si>
  <si>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</si>
  <si>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</si>
  <si>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</si>
  <si>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</si>
  <si>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</si>
  <si>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</si>
  <si>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</si>
  <si>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</si>
  <si>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</si>
  <si>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</si>
  <si>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</si>
  <si>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</si>
  <si>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</si>
  <si>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</si>
  <si>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</si>
  <si>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</si>
  <si>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</si>
  <si>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</si>
  <si>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</si>
  <si>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</si>
  <si>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</si>
  <si>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</si>
  <si>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</si>
  <si>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</si>
  <si>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</si>
  <si>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</si>
  <si>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</si>
  <si>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</si>
  <si>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</si>
  <si>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</si>
  <si>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</si>
  <si>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</si>
  <si>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</si>
  <si>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</si>
  <si>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</si>
  <si>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</si>
  <si>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</si>
  <si>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</si>
  <si>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</si>
  <si>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</si>
  <si>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</si>
  <si>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</si>
  <si>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</si>
  <si>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</si>
  <si>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</si>
  <si>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</si>
  <si>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</si>
  <si>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</si>
  <si>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</si>
  <si>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</si>
  <si>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</si>
  <si>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</si>
  <si>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</si>
  <si>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</si>
  <si>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</si>
  <si>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</si>
  <si>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</si>
  <si>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</si>
  <si>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</si>
  <si>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</si>
  <si>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</si>
  <si>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</si>
  <si>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</si>
  <si>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</si>
  <si>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</si>
  <si>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</si>
  <si>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</si>
  <si>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</si>
  <si>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</si>
  <si>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</si>
  <si>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</si>
  <si>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</si>
  <si>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</si>
  <si>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</si>
  <si>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</si>
  <si>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</si>
  <si>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</si>
  <si>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</si>
  <si>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</si>
  <si>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</si>
  <si>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</si>
  <si>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</si>
  <si>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</si>
  <si>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</si>
  <si>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</si>
  <si>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</si>
  <si>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</si>
  <si>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</si>
  <si>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</si>
  <si>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</si>
  <si>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</si>
  <si>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</si>
  <si>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</si>
  <si>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</si>
  <si>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</si>
  <si>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</si>
  <si>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</si>
  <si>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</si>
  <si>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</si>
  <si>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</si>
  <si>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</si>
  <si>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</si>
  <si>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</si>
  <si>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</si>
  <si>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</si>
  <si>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</si>
  <si>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</si>
  <si>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</si>
  <si>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</si>
  <si>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</si>
  <si>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</si>
  <si>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</si>
  <si>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</si>
  <si>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</si>
  <si>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</si>
  <si>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</si>
  <si>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</si>
  <si>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</si>
  <si>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</si>
  <si>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</si>
  <si>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</si>
  <si>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</si>
  <si>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</si>
  <si>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</si>
  <si>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</si>
  <si>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</si>
  <si>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</si>
  <si>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</si>
  <si>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</si>
  <si>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</si>
  <si>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</si>
  <si>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</si>
  <si>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</si>
  <si>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</si>
  <si>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</si>
  <si>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</si>
  <si>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</si>
  <si>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</si>
  <si>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</si>
  <si>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</si>
  <si>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</si>
  <si>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</si>
  <si>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</si>
  <si>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</si>
  <si>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</si>
  <si>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</si>
  <si>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</si>
  <si>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</si>
  <si>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</si>
  <si>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</si>
  <si>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</si>
  <si>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</si>
  <si>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</si>
  <si>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</si>
  <si>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</si>
  <si>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</si>
  <si>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</si>
  <si>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</si>
  <si>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</si>
  <si>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</si>
  <si>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</si>
  <si>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</si>
  <si>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</si>
  <si>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</si>
  <si>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</si>
  <si>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</si>
  <si>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</si>
  <si>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</si>
  <si>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</si>
  <si>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</si>
  <si>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</si>
  <si>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</si>
  <si>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</si>
  <si>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</si>
  <si>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</si>
  <si>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</si>
  <si>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</si>
  <si>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</si>
  <si>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</si>
  <si>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</si>
  <si>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</si>
  <si>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</si>
  <si>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</si>
  <si>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</si>
  <si>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</si>
  <si>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</si>
  <si>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</si>
  <si>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</si>
  <si>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</si>
  <si>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</si>
  <si>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</si>
  <si>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</si>
  <si>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</si>
  <si>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</si>
  <si>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</si>
  <si>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</si>
  <si>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</si>
  <si>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</si>
  <si>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</si>
  <si>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</si>
  <si>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</si>
  <si>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</si>
  <si>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</si>
  <si>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</si>
  <si>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</si>
  <si>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</si>
  <si>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</si>
  <si>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</si>
  <si>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</si>
  <si>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</si>
  <si>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</si>
  <si>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</si>
  <si>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</si>
  <si>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</si>
  <si>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</si>
  <si>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</si>
  <si>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</si>
  <si>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</si>
  <si>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</si>
  <si>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</si>
  <si>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</si>
  <si>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</si>
  <si>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</si>
  <si>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</si>
  <si>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</si>
  <si>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</si>
  <si>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</si>
  <si>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</si>
  <si>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</si>
  <si>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</si>
  <si>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</si>
  <si>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</si>
  <si>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</si>
  <si>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</si>
  <si>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</si>
  <si>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</si>
  <si>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</si>
  <si>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</si>
  <si>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</si>
  <si>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</si>
  <si>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</si>
  <si>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</si>
  <si>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</si>
  <si>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</si>
  <si>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</si>
  <si>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</si>
  <si>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</si>
  <si>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</si>
  <si>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</si>
  <si>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</si>
  <si>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</si>
  <si>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</si>
  <si>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</si>
  <si>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</si>
  <si>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</si>
  <si>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</si>
  <si>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</si>
  <si>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</si>
  <si>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</si>
  <si>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</si>
  <si>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</si>
  <si>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</si>
  <si>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</si>
  <si>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</si>
  <si>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</si>
  <si>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</si>
  <si>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</si>
  <si>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</si>
  <si>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</si>
  <si>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</si>
  <si>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</si>
  <si>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</si>
  <si>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</si>
  <si>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</si>
  <si>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</si>
  <si>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</si>
  <si>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</si>
  <si>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</si>
  <si>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</si>
  <si>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</si>
  <si>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</si>
  <si>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</si>
  <si>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</si>
  <si>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</si>
  <si>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</si>
  <si>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</si>
  <si>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</si>
  <si>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</si>
  <si>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</si>
  <si>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</si>
  <si>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</si>
  <si>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</si>
  <si>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</si>
  <si>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</si>
  <si>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</si>
  <si>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</si>
  <si>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</si>
  <si>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</si>
  <si>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</si>
  <si>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</si>
  <si>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</si>
  <si>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</si>
  <si>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</si>
  <si>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</si>
  <si>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</si>
  <si>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</si>
  <si>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</si>
  <si>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</si>
  <si>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</si>
  <si>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</si>
  <si>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</si>
  <si>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</si>
  <si>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</si>
  <si>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</si>
  <si>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</si>
  <si>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</si>
  <si>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</si>
  <si>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</si>
  <si>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</si>
  <si>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</si>
  <si>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</si>
  <si>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</si>
  <si>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</si>
  <si>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</si>
  <si>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</si>
  <si>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</si>
  <si>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</si>
  <si>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</si>
  <si>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</si>
  <si>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</si>
  <si>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</si>
  <si>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</si>
  <si>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</si>
  <si>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</si>
  <si>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</si>
  <si>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</si>
  <si>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</si>
  <si>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</si>
  <si>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</si>
  <si>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</si>
  <si>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</si>
  <si>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</si>
  <si>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</si>
  <si>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</si>
  <si>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</si>
  <si>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</si>
  <si>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</si>
  <si>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</si>
  <si>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</si>
  <si>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</si>
  <si>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</si>
  <si>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</si>
  <si>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</si>
  <si>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</si>
  <si>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</si>
  <si>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</si>
  <si>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</si>
  <si>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</si>
  <si>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</si>
  <si>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</si>
  <si>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</si>
  <si>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</si>
  <si>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</si>
  <si>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</si>
  <si>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</si>
  <si>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</si>
  <si>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</si>
  <si>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</si>
  <si>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</si>
  <si>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</si>
  <si>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</si>
  <si>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</si>
  <si>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</si>
  <si>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</si>
  <si>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</si>
  <si>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</si>
  <si>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</si>
  <si>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</si>
  <si>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</si>
  <si>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</si>
  <si>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</si>
  <si>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</si>
  <si>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</si>
  <si>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</si>
  <si>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</si>
  <si>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</si>
  <si>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</si>
  <si>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</si>
  <si>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</si>
  <si>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</si>
  <si>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</si>
  <si>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</si>
  <si>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</si>
  <si>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</si>
  <si>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</si>
  <si>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</si>
  <si>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</si>
  <si>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</si>
  <si>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</si>
  <si>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</si>
  <si>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</si>
  <si>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</si>
  <si>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</si>
  <si>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</si>
  <si>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</si>
  <si>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</si>
  <si>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</si>
  <si>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</si>
  <si>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</si>
  <si>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</si>
  <si>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</si>
  <si>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</si>
  <si>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</si>
  <si>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</si>
  <si>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</si>
  <si>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</si>
  <si>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</si>
  <si>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</si>
  <si>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</si>
  <si>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</si>
  <si>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</si>
  <si>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</si>
  <si>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</si>
  <si>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</si>
  <si>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</si>
  <si>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</si>
  <si>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</si>
  <si>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</si>
  <si>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</si>
  <si>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</si>
  <si>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</si>
  <si>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</si>
  <si>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</si>
  <si>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</si>
  <si>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</si>
  <si>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</si>
  <si>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</si>
  <si>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</si>
  <si>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</si>
  <si>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</si>
  <si>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</si>
  <si>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</si>
  <si>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</si>
  <si>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</si>
  <si>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</si>
  <si>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</si>
  <si>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</si>
  <si>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</si>
  <si>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</si>
  <si>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</si>
  <si>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</si>
  <si>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</si>
  <si>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</si>
  <si>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</si>
  <si>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</si>
  <si>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</si>
  <si>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</si>
  <si>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</si>
  <si>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</si>
  <si>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</si>
  <si>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</si>
  <si>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</si>
  <si>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</si>
  <si>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</si>
  <si>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</si>
  <si>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</si>
  <si>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</si>
  <si>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</si>
  <si>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</si>
  <si>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</si>
  <si>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</si>
  <si>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</si>
  <si>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</si>
  <si>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</si>
  <si>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</si>
  <si>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</si>
  <si>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</si>
  <si>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</si>
  <si>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</si>
  <si>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</si>
  <si>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</si>
  <si>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</si>
  <si>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</si>
  <si>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</si>
  <si>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</si>
  <si>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</si>
  <si>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</si>
  <si>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</si>
  <si>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</si>
  <si>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</si>
  <si>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</si>
  <si>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</si>
  <si>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</si>
  <si>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</si>
  <si>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</si>
  <si>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</si>
  <si>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</si>
  <si>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</si>
  <si>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</si>
  <si>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</si>
  <si>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</si>
  <si>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</si>
  <si>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</si>
  <si>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</si>
  <si>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</si>
  <si>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</si>
  <si>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</si>
  <si>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</si>
  <si>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</si>
  <si>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</si>
  <si>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</si>
  <si>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</si>
  <si>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</si>
  <si>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</si>
  <si>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</si>
  <si>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</si>
  <si>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</si>
  <si>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</si>
  <si>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</si>
  <si>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</si>
  <si>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</si>
  <si>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</si>
  <si>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</si>
  <si>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</si>
  <si>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</si>
  <si>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</si>
  <si>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</si>
  <si>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</si>
  <si>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</si>
  <si>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</si>
  <si>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</si>
  <si>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</si>
  <si>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</si>
  <si>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</si>
  <si>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</si>
  <si>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</si>
  <si>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</si>
  <si>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</si>
  <si>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</si>
  <si>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</si>
  <si>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</si>
  <si>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</si>
  <si>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</si>
  <si>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</si>
  <si>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</si>
  <si>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</si>
  <si>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</si>
  <si>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</si>
  <si>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</si>
  <si>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</si>
  <si>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</si>
  <si>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</si>
  <si>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</si>
  <si>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</si>
  <si>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</si>
  <si>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</si>
  <si>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</si>
  <si>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</si>
  <si>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</si>
  <si>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</si>
  <si>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</si>
  <si>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</si>
  <si>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</si>
  <si>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</si>
  <si>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</si>
  <si>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</si>
  <si>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</si>
  <si>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</si>
  <si>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</si>
  <si>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</si>
  <si>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</si>
  <si>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</si>
  <si>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</si>
  <si>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</si>
  <si>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</si>
  <si>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</si>
  <si>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</si>
  <si>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</si>
  <si>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</si>
  <si>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</si>
  <si>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</si>
  <si>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</si>
  <si>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</si>
  <si>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</si>
  <si>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</si>
  <si>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</si>
  <si>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</si>
  <si>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</si>
  <si>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</si>
  <si>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</si>
  <si>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</si>
  <si>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</si>
  <si>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</si>
  <si>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</si>
  <si>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</si>
  <si>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</si>
  <si>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</si>
  <si>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</si>
  <si>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</si>
  <si>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</si>
  <si>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</si>
  <si>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</si>
  <si>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</si>
  <si>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</si>
  <si>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</si>
  <si>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</si>
  <si>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</si>
  <si>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</si>
  <si>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</si>
  <si>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</si>
  <si>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</si>
  <si>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</si>
  <si>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</si>
  <si>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</si>
  <si>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</si>
  <si>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</si>
  <si>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</si>
  <si>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</si>
  <si>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</si>
  <si>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</si>
  <si>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</si>
  <si>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</si>
  <si>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</si>
  <si>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</si>
  <si>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</si>
  <si>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</si>
  <si>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</si>
  <si>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</si>
  <si>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</si>
  <si>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</si>
  <si>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</si>
  <si>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</si>
  <si>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</si>
  <si>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</si>
  <si>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</si>
  <si>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</si>
  <si>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</si>
  <si>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</si>
  <si>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</si>
  <si>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</si>
  <si>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</si>
  <si>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</si>
  <si>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</si>
  <si>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</si>
  <si>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</si>
  <si>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</si>
  <si>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</si>
  <si>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</si>
  <si>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</si>
  <si>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</si>
  <si>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</si>
  <si>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</si>
  <si>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</si>
  <si>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</si>
  <si>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</si>
  <si>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</si>
  <si>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</si>
  <si>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</si>
  <si>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</si>
  <si>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</si>
  <si>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</si>
  <si>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</si>
  <si>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</si>
  <si>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</si>
  <si>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</si>
  <si>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</si>
  <si>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</si>
  <si>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</si>
  <si>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</si>
  <si>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</si>
  <si>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</si>
  <si>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</si>
  <si>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</si>
  <si>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</si>
  <si>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</si>
  <si>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</si>
  <si>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</si>
  <si>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</si>
  <si>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</si>
  <si>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</si>
  <si>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</si>
  <si>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</si>
  <si>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</si>
  <si>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</si>
  <si>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</si>
  <si>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</si>
  <si>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</si>
  <si>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</si>
  <si>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</si>
  <si>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</si>
  <si>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</si>
  <si>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</si>
  <si>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</si>
  <si>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</si>
  <si>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</si>
  <si>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</si>
  <si>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</si>
  <si>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</si>
  <si>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</si>
  <si>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</si>
  <si>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</si>
  <si>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</si>
  <si>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</si>
  <si>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</si>
  <si>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</si>
  <si>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</si>
  <si>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</si>
  <si>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</si>
  <si>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</si>
  <si>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</si>
  <si>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</si>
  <si>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</si>
  <si>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</si>
  <si>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</si>
  <si>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</si>
  <si>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</si>
  <si>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</si>
  <si>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</si>
  <si>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</si>
  <si>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</si>
  <si>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</si>
  <si>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</si>
  <si>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</si>
  <si>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</si>
  <si>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</si>
  <si>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</si>
  <si>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</si>
  <si>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</si>
  <si>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</si>
  <si>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</si>
  <si>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</si>
  <si>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</si>
  <si>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</si>
  <si>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</si>
  <si>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</si>
  <si>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</si>
  <si>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</si>
  <si>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</si>
  <si>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</si>
  <si>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</si>
  <si>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</si>
  <si>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</si>
  <si>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</si>
  <si>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</si>
  <si>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</si>
  <si>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</si>
  <si>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</si>
  <si>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</si>
  <si>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</si>
  <si>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</si>
  <si>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</si>
  <si>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</si>
  <si>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</si>
  <si>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</si>
  <si>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</si>
  <si>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</si>
  <si>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</si>
  <si>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</si>
  <si>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</si>
  <si>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</si>
  <si>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</si>
  <si>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</si>
  <si>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</si>
  <si>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</si>
  <si>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</si>
  <si>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</si>
  <si>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</si>
  <si>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</si>
  <si>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</si>
  <si>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</si>
  <si>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</si>
  <si>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</si>
  <si>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</si>
  <si>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</si>
  <si>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</si>
  <si>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</si>
  <si>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</si>
  <si>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</si>
  <si>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</si>
  <si>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</si>
  <si>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</si>
  <si>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</si>
  <si>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</si>
  <si>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</si>
  <si>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</si>
  <si>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</si>
  <si>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</si>
  <si>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</si>
  <si>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</si>
  <si>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</si>
  <si>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</si>
  <si>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</si>
  <si>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</si>
  <si>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</si>
  <si>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</si>
  <si>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</si>
  <si>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</si>
  <si>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</si>
  <si>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</si>
  <si>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</si>
  <si>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</si>
  <si>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</si>
  <si>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</si>
  <si>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</si>
  <si>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</si>
  <si>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</si>
  <si>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</si>
  <si>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</si>
  <si>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</si>
  <si>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</si>
  <si>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</si>
  <si>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</si>
  <si>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</si>
  <si>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</si>
  <si>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</si>
  <si>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</si>
  <si>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</si>
  <si>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</si>
  <si>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</si>
  <si>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</si>
  <si>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</si>
  <si>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</si>
  <si>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</si>
  <si>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</si>
  <si>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</si>
  <si>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</si>
  <si>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</si>
  <si>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</si>
  <si>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</si>
  <si>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</si>
  <si>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</si>
  <si>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</si>
  <si>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</si>
  <si>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</si>
  <si>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</si>
  <si>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</si>
  <si>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</si>
  <si>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</si>
  <si>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</si>
  <si>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</si>
  <si>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</si>
  <si>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</si>
  <si>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</si>
  <si>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</si>
  <si>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</si>
  <si>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</si>
  <si>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</si>
  <si>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</si>
  <si>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</si>
  <si>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</si>
  <si>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</si>
  <si>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</si>
  <si>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</si>
  <si>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</si>
  <si>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</si>
  <si>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</si>
  <si>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</si>
  <si>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</si>
  <si>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</si>
  <si>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</si>
  <si>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</si>
  <si>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</si>
  <si>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</si>
  <si>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</si>
  <si>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</si>
  <si>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</si>
  <si>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</si>
  <si>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</si>
  <si>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</si>
  <si>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</si>
  <si>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</si>
  <si>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</si>
  <si>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</si>
  <si>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</si>
  <si>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</si>
  <si>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</si>
  <si>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</si>
  <si>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</si>
  <si>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</si>
  <si>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</si>
  <si>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</si>
  <si>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</si>
  <si>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</si>
  <si>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</si>
  <si>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</si>
  <si>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</si>
  <si>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</si>
  <si>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</si>
  <si>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</si>
  <si>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</si>
  <si>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</si>
  <si>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</si>
  <si>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</si>
  <si>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</si>
  <si>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</si>
  <si>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</si>
  <si>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</si>
  <si>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</si>
  <si>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</si>
  <si>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</si>
  <si>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</si>
  <si>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</si>
  <si>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</si>
  <si>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</si>
  <si>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</si>
  <si>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</si>
  <si>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</si>
  <si>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</si>
  <si>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</si>
  <si>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</si>
  <si>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</si>
  <si>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</si>
  <si>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</si>
  <si>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</si>
  <si>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</si>
  <si>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</si>
  <si>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</si>
  <si>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</si>
  <si>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</si>
  <si>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</si>
  <si>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</si>
  <si>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</si>
  <si>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</si>
  <si>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</si>
  <si>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</si>
  <si>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</si>
  <si>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</si>
  <si>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</si>
  <si>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</si>
  <si>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</si>
  <si>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</si>
  <si>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</si>
  <si>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</si>
  <si>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</si>
  <si>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</si>
  <si>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</si>
  <si>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</si>
  <si>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</si>
  <si>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</si>
  <si>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</si>
  <si>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</si>
  <si>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</si>
  <si>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</si>
  <si>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</si>
  <si>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</si>
  <si>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</si>
  <si>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</si>
  <si>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</si>
  <si>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</si>
  <si>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</si>
  <si>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</si>
  <si>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</si>
  <si>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</si>
  <si>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</si>
  <si>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</si>
  <si>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</si>
  <si>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</si>
  <si>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</si>
  <si>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</si>
  <si>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</si>
  <si>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</si>
  <si>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</si>
  <si>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</si>
  <si>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</si>
  <si>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</si>
  <si>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</si>
  <si>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</si>
  <si>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</si>
  <si>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</si>
  <si>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</si>
  <si>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</si>
  <si>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</si>
  <si>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</si>
  <si>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</si>
  <si>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</si>
  <si>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</si>
  <si>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</si>
  <si>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</si>
  <si>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</si>
  <si>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</si>
  <si>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</si>
  <si>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</si>
  <si>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</si>
  <si>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</si>
  <si>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</si>
  <si>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</si>
  <si>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</si>
  <si>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</si>
  <si>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</si>
  <si>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</si>
  <si>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</si>
  <si>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</si>
  <si>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</si>
  <si>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</si>
  <si>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</si>
  <si>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</si>
  <si>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</si>
  <si>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</si>
  <si>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</si>
  <si>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</si>
  <si>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</si>
  <si>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</si>
  <si>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</si>
  <si>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</si>
  <si>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</si>
  <si>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</si>
  <si>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</si>
  <si>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</si>
  <si>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</si>
  <si>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</si>
  <si>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</si>
  <si>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</si>
  <si>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</si>
  <si>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</si>
  <si>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</si>
  <si>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</si>
  <si>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</si>
  <si>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</si>
  <si>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</si>
  <si>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</si>
  <si>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</si>
  <si>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</si>
  <si>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</si>
  <si>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</si>
  <si>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</si>
  <si>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</si>
  <si>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</si>
  <si>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</si>
  <si>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</si>
  <si>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</si>
  <si>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</si>
  <si>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</si>
  <si>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</si>
  <si>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</si>
  <si>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</si>
  <si>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</si>
  <si>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</si>
  <si>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</si>
  <si>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</si>
  <si>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</si>
  <si>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</si>
  <si>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</si>
  <si>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</si>
  <si>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</si>
  <si>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</si>
  <si>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</si>
  <si>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</si>
  <si>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</si>
  <si>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</si>
  <si>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</si>
  <si>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</si>
  <si>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</si>
  <si>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</si>
  <si>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</si>
  <si>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</si>
  <si>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</si>
  <si>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</si>
  <si>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</si>
  <si>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</si>
  <si>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</si>
  <si>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</si>
  <si>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</si>
  <si>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</si>
  <si>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</si>
  <si>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</si>
  <si>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</si>
  <si>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</si>
  <si>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</si>
  <si>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</si>
  <si>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</si>
  <si>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</si>
  <si>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</si>
  <si>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</si>
  <si>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</si>
  <si>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</si>
  <si>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</si>
  <si>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</si>
  <si>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</si>
  <si>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</si>
  <si>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</si>
  <si>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</si>
  <si>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</si>
  <si>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</si>
  <si>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</si>
  <si>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</si>
  <si>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</si>
  <si>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</si>
  <si>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</si>
  <si>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</si>
  <si>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</si>
  <si>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</si>
  <si>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</si>
  <si>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</si>
  <si>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</si>
  <si>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</si>
  <si>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</si>
  <si>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</si>
  <si>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</si>
  <si>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</si>
  <si>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</si>
  <si>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</si>
  <si>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</si>
  <si>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</si>
  <si>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</si>
  <si>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</si>
  <si>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</si>
  <si>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</si>
  <si>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</si>
  <si>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</si>
  <si>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</si>
  <si>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</si>
  <si>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</si>
  <si>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</si>
  <si>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</si>
  <si>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</si>
  <si>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</si>
  <si>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</si>
  <si>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</si>
  <si>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</si>
  <si>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</si>
  <si>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</si>
  <si>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</si>
  <si>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</si>
  <si>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</si>
  <si>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</si>
  <si>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</si>
  <si>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</si>
  <si>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</si>
  <si>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</si>
  <si>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</si>
  <si>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</si>
  <si>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</si>
  <si>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</si>
  <si>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</si>
  <si>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</si>
  <si>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</si>
  <si>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</si>
  <si>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</si>
  <si>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</si>
  <si>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</si>
  <si>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</si>
  <si>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</si>
  <si>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</si>
  <si>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</si>
  <si>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</si>
  <si>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</si>
  <si>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</si>
  <si>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</si>
  <si>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</si>
  <si>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</si>
  <si>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</si>
  <si>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</si>
  <si>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</si>
  <si>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</si>
  <si>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</si>
  <si>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</si>
  <si>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</si>
  <si>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</si>
  <si>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</si>
  <si>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</si>
  <si>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</si>
  <si>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</si>
  <si>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</si>
  <si>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</si>
  <si>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</si>
  <si>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</si>
  <si>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</si>
  <si>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</si>
  <si>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</si>
  <si>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</si>
  <si>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</si>
  <si>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</si>
  <si>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</si>
  <si>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</si>
  <si>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</si>
  <si>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</si>
  <si>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</si>
  <si>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</si>
  <si>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</si>
  <si>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</si>
  <si>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</si>
  <si>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</si>
  <si>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</si>
  <si>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</si>
  <si>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</si>
  <si>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</si>
  <si>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</si>
  <si>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</si>
  <si>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</si>
  <si>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</si>
  <si>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</si>
  <si>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</si>
  <si>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</si>
  <si>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</si>
  <si>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</si>
  <si>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</si>
  <si>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</si>
  <si>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</si>
  <si>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</si>
  <si>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</si>
  <si>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</si>
  <si>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</si>
  <si>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</si>
  <si>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</si>
  <si>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</si>
  <si>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</si>
  <si>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</si>
  <si>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</si>
  <si>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</si>
  <si>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</si>
  <si>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</si>
  <si>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</si>
  <si>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</si>
  <si>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</si>
  <si>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</si>
  <si>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</si>
  <si>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</si>
  <si>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</si>
  <si>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</si>
  <si>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</si>
  <si>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</si>
  <si>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</si>
  <si>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</si>
  <si>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</si>
  <si>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</si>
  <si>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</si>
  <si>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</si>
  <si>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</si>
  <si>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</si>
  <si>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</si>
  <si>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</si>
  <si>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</si>
  <si>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</si>
  <si>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</si>
  <si>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</si>
  <si>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</si>
  <si>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</si>
  <si>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</si>
  <si>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</si>
  <si>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</si>
  <si>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</si>
  <si>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</si>
  <si>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</si>
  <si>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</si>
  <si>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</si>
  <si>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</si>
  <si>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</si>
  <si>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</si>
  <si>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</si>
  <si>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</si>
  <si>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</si>
  <si>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</si>
  <si>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</si>
  <si>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</si>
  <si>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</si>
  <si>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</si>
  <si>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</si>
  <si>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</si>
  <si>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</si>
  <si>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</si>
  <si>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</si>
  <si>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</si>
  <si>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</si>
  <si>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</si>
  <si>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</si>
  <si>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</si>
  <si>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</si>
  <si>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</si>
  <si>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</si>
  <si>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</si>
  <si>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</si>
  <si>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</si>
  <si>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</si>
  <si>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</si>
  <si>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</si>
  <si>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</si>
  <si>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</si>
  <si>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</si>
  <si>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</si>
  <si>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</si>
  <si>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</si>
  <si>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</si>
  <si>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</si>
  <si>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</si>
  <si>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</si>
  <si>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</si>
  <si>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</si>
  <si>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</si>
  <si>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</si>
  <si>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</si>
  <si>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</si>
  <si>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</si>
  <si>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</si>
  <si>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</si>
  <si>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</si>
  <si>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</si>
  <si>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</si>
  <si>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</si>
  <si>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</si>
  <si>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</si>
  <si>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</si>
  <si>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</si>
  <si>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</si>
  <si>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</si>
  <si>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</si>
  <si>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</si>
  <si>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</si>
  <si>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</si>
  <si>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</si>
  <si>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</si>
  <si>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</si>
  <si>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</si>
  <si>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</si>
  <si>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</si>
  <si>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</si>
  <si>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</si>
  <si>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</si>
  <si>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</si>
  <si>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</si>
  <si>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</si>
  <si>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</si>
  <si>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</si>
  <si>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</si>
  <si>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</si>
  <si>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</si>
  <si>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</si>
  <si>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</si>
  <si>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</si>
  <si>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</si>
  <si>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</si>
  <si>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</si>
  <si>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</si>
  <si>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</si>
  <si>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</si>
  <si>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</si>
  <si>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</si>
  <si>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</si>
  <si>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</si>
  <si>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</si>
  <si>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</si>
  <si>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</si>
  <si>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</si>
  <si>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</si>
  <si>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</si>
  <si>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</si>
  <si>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</si>
  <si>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</si>
  <si>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</si>
  <si>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</si>
  <si>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</si>
  <si>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</si>
  <si>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</si>
  <si>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</si>
  <si>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</si>
  <si>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</si>
  <si>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</si>
  <si>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</si>
  <si>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</si>
  <si>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</si>
  <si>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</si>
  <si>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</si>
  <si>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</si>
  <si>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</si>
  <si>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</si>
  <si>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</si>
  <si>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</si>
  <si>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</si>
  <si>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</si>
  <si>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</si>
  <si>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</si>
  <si>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</si>
  <si>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</si>
  <si>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</si>
  <si>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</si>
  <si>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</si>
  <si>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</si>
  <si>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</si>
  <si>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</si>
  <si>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</si>
  <si>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</si>
  <si>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</si>
  <si>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</si>
  <si>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</si>
  <si>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</si>
  <si>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</si>
  <si>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</si>
  <si>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</si>
  <si>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</si>
  <si>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</si>
  <si>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</si>
  <si>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</si>
  <si>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</si>
  <si>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</si>
  <si>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</si>
  <si>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</si>
  <si>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</si>
  <si>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</si>
  <si>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</si>
  <si>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</si>
  <si>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</si>
  <si>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</si>
  <si>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</si>
  <si>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</si>
  <si>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</si>
  <si>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</si>
  <si>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</si>
  <si>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</si>
  <si>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</si>
  <si>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</si>
  <si>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</si>
  <si>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</si>
  <si>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</si>
  <si>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</si>
  <si>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</si>
  <si>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</si>
  <si>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</si>
  <si>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</si>
  <si>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</si>
  <si>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</si>
  <si>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</si>
  <si>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</si>
  <si>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</si>
  <si>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</si>
  <si>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</si>
  <si>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</si>
  <si>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</si>
  <si>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</si>
  <si>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</si>
  <si>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</si>
  <si>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</si>
  <si>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</si>
  <si>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</si>
  <si>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</si>
  <si>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</si>
  <si>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</si>
  <si>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</si>
  <si>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</si>
  <si>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</si>
  <si>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</si>
  <si>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</si>
  <si>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</si>
  <si>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</si>
  <si>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</si>
  <si>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</si>
  <si>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</si>
  <si>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</si>
  <si>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</si>
  <si>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</si>
  <si>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</si>
  <si>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</si>
  <si>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</si>
  <si>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</si>
  <si>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</si>
  <si>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</si>
  <si>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</si>
  <si>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</si>
  <si>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</si>
  <si>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</si>
  <si>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</si>
  <si>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</si>
  <si>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</si>
  <si>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</si>
  <si>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</si>
  <si>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</si>
  <si>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</si>
  <si>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</si>
  <si>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</si>
  <si>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</si>
  <si>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</si>
  <si>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</si>
  <si>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</si>
  <si>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</si>
  <si>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</si>
  <si>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</si>
  <si>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</si>
  <si>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</si>
  <si>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</si>
  <si>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</si>
  <si>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</si>
  <si>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</si>
  <si>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</si>
  <si>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</si>
  <si>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</si>
  <si>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</si>
  <si>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</si>
  <si>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</si>
  <si>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</si>
  <si>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</si>
  <si>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</si>
  <si>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</si>
  <si>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</si>
  <si>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</si>
  <si>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</si>
  <si>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</si>
  <si>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</si>
  <si>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</si>
  <si>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</si>
  <si>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</si>
  <si>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</si>
  <si>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</si>
  <si>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</si>
  <si>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</si>
  <si>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</si>
  <si>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</si>
  <si>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</si>
  <si>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</si>
  <si>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</si>
  <si>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</si>
  <si>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</si>
  <si>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</si>
  <si>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</si>
  <si>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</si>
  <si>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</si>
  <si>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</si>
  <si>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</si>
  <si>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</si>
  <si>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</si>
  <si>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</si>
  <si>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</si>
  <si>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</si>
  <si>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</si>
  <si>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</si>
  <si>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</si>
  <si>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</si>
  <si>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</si>
  <si>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</si>
  <si>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</si>
  <si>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</si>
  <si>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</si>
  <si>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</si>
  <si>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</si>
  <si>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</si>
  <si>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</si>
  <si>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</si>
  <si>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</si>
  <si>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</si>
  <si>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</si>
  <si>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</si>
  <si>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</si>
  <si>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</si>
  <si>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</si>
  <si>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</si>
  <si>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</si>
  <si>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</si>
  <si>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</si>
  <si>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</si>
  <si>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</si>
  <si>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</si>
  <si>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</si>
  <si>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</si>
  <si>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</si>
  <si>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</si>
  <si>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</si>
  <si>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</si>
  <si>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</si>
  <si>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</si>
  <si>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</si>
  <si>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</si>
  <si>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</si>
  <si>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</si>
  <si>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</si>
  <si>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</si>
  <si>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</si>
  <si>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</si>
  <si>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</si>
  <si>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</si>
  <si>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</si>
  <si>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</si>
  <si>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</si>
  <si>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</si>
  <si>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</si>
  <si>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</si>
  <si>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</si>
  <si>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</si>
  <si>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</si>
  <si>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</si>
  <si>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</si>
  <si>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</si>
  <si>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</si>
  <si>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</si>
  <si>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</si>
  <si>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</si>
  <si>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</si>
  <si>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</si>
  <si>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</si>
  <si>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</si>
  <si>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</si>
  <si>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</si>
  <si>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</si>
  <si>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</si>
  <si>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</si>
  <si>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</si>
  <si>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</si>
  <si>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</si>
  <si>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</si>
  <si>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</si>
  <si>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</si>
  <si>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</si>
  <si>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</si>
  <si>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</si>
  <si>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</si>
  <si>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</si>
  <si>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</si>
  <si>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</si>
  <si>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</si>
  <si>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</si>
  <si>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</si>
  <si>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</si>
  <si>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</si>
  <si>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</si>
  <si>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</si>
  <si>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</si>
  <si>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</si>
  <si>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</si>
  <si>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</si>
  <si>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</si>
  <si>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</si>
  <si>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</si>
  <si>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</si>
  <si>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</si>
  <si>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</si>
  <si>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</si>
  <si>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</si>
  <si>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</si>
  <si>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</si>
  <si>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</si>
  <si>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</si>
  <si>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</si>
  <si>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</si>
  <si>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</si>
  <si>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</si>
  <si>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</si>
  <si>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</si>
  <si>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</si>
  <si>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</si>
  <si>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</si>
  <si>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</si>
  <si>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</si>
  <si>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</si>
  <si>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</si>
  <si>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</si>
  <si>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</si>
  <si>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</si>
  <si>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</si>
  <si>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</si>
  <si>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</si>
  <si>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</si>
  <si>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</si>
  <si>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</si>
  <si>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</si>
  <si>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</si>
  <si>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</si>
  <si>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</si>
  <si>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</si>
  <si>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</si>
  <si>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</si>
  <si>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</si>
  <si>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</si>
  <si>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</si>
  <si>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</si>
  <si>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</si>
  <si>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</si>
  <si>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</si>
  <si>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</si>
  <si>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</si>
  <si>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</si>
  <si>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</si>
  <si>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</si>
  <si>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</si>
  <si>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</si>
  <si>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</si>
  <si>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</si>
  <si>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</si>
  <si>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</si>
  <si>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</si>
  <si>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</si>
  <si>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</si>
  <si>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</si>
  <si>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</si>
  <si>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</si>
  <si>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</si>
  <si>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</si>
  <si>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</si>
  <si>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</si>
  <si>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</si>
  <si>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</si>
  <si>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</si>
  <si>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</si>
  <si>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</si>
  <si>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</si>
  <si>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</si>
  <si>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</si>
  <si>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</si>
  <si>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</si>
  <si>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</si>
  <si>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</si>
  <si>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</si>
  <si>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</si>
  <si>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</si>
  <si>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</si>
  <si>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</si>
  <si>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</si>
  <si>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</si>
  <si>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</si>
  <si>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</si>
  <si>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</si>
  <si>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</si>
  <si>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</si>
  <si>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</si>
  <si>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</si>
  <si>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</si>
  <si>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</si>
  <si>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</si>
  <si>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</si>
  <si>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</si>
  <si>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</si>
  <si>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</si>
  <si>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</si>
  <si>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</si>
  <si>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</si>
  <si>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</si>
  <si>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</si>
  <si>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</si>
  <si>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</si>
  <si>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</si>
  <si>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</si>
  <si>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</si>
  <si>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</si>
  <si>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</si>
  <si>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</si>
  <si>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</si>
  <si>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</si>
  <si>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</si>
  <si>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</si>
  <si>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</si>
  <si>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</si>
  <si>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</si>
  <si>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</si>
  <si>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</si>
  <si>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</si>
  <si>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</si>
  <si>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</si>
  <si>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</si>
  <si>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</si>
  <si>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</si>
  <si>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</si>
  <si>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</si>
  <si>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</si>
  <si>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</si>
  <si>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</si>
  <si>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</si>
  <si>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</si>
  <si>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</si>
  <si>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</si>
  <si>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</si>
  <si>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</si>
  <si>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</si>
  <si>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</si>
  <si>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</si>
  <si>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</si>
  <si>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</si>
  <si>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</si>
  <si>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</si>
  <si>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</si>
  <si>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</si>
  <si>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</si>
  <si>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</si>
  <si>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</si>
  <si>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</si>
  <si>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</si>
  <si>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</si>
  <si>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</si>
  <si>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</si>
  <si>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</si>
  <si>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</si>
  <si>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</si>
  <si>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</si>
  <si>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</si>
  <si>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</si>
  <si>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</si>
  <si>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</si>
  <si>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</si>
  <si>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</si>
  <si>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</si>
  <si>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</si>
  <si>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</si>
  <si>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</si>
  <si>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</si>
  <si>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</si>
  <si>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</si>
  <si>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</si>
  <si>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</si>
  <si>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</si>
  <si>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</si>
  <si>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</si>
  <si>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</si>
  <si>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</si>
  <si>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</si>
  <si>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</si>
  <si>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</si>
  <si>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</si>
  <si>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</si>
  <si>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</si>
  <si>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</si>
  <si>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</si>
  <si>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</si>
  <si>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</si>
  <si>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</si>
  <si>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</si>
  <si>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</si>
  <si>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</si>
  <si>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</si>
  <si>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</si>
  <si>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</si>
  <si>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</si>
  <si>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</si>
  <si>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</si>
  <si>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</si>
  <si>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</si>
  <si>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</si>
  <si>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</si>
  <si>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</si>
  <si>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</si>
  <si>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</si>
  <si>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</si>
  <si>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</si>
  <si>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</si>
  <si>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</si>
  <si>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</si>
  <si>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</si>
  <si>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</si>
  <si>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</si>
  <si>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</si>
  <si>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</si>
  <si>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</si>
  <si>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</si>
  <si>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</si>
  <si>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</si>
  <si>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</si>
  <si>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</si>
  <si>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</si>
  <si>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</si>
  <si>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</si>
  <si>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</si>
  <si>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</si>
  <si>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</si>
  <si>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</si>
  <si>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</si>
  <si>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</si>
  <si>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</si>
  <si>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</si>
  <si>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</si>
  <si>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</si>
  <si>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</si>
  <si>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</si>
  <si>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</si>
  <si>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</si>
  <si>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</si>
  <si>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</si>
  <si>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</si>
  <si>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</si>
  <si>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</si>
  <si>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</si>
  <si>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</si>
  <si>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</si>
  <si>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</si>
  <si>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</si>
  <si>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</si>
  <si>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</si>
  <si>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</si>
  <si>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</si>
  <si>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</si>
  <si>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</si>
  <si>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</si>
  <si>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</si>
  <si>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</si>
  <si>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</si>
  <si>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</si>
  <si>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</si>
  <si>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</si>
  <si>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</si>
  <si>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</si>
  <si>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</si>
  <si>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</si>
  <si>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</si>
  <si>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</si>
  <si>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</si>
  <si>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</si>
  <si>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</si>
  <si>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</si>
  <si>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</si>
  <si>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</si>
  <si>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</si>
  <si>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</si>
  <si>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</si>
  <si>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</si>
  <si>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</si>
  <si>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</si>
  <si>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</si>
  <si>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</si>
  <si>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</si>
  <si>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</si>
  <si>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</si>
  <si>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</si>
  <si>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</si>
  <si>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</si>
  <si>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</si>
  <si>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</si>
  <si>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</si>
  <si>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</si>
  <si>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</si>
  <si>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</si>
  <si>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</si>
  <si>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</si>
  <si>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</si>
  <si>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</si>
  <si>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</si>
  <si>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</si>
  <si>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</si>
  <si>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</si>
  <si>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</si>
  <si>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</si>
  <si>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</si>
  <si>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</si>
  <si>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</si>
  <si>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</si>
  <si>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</si>
  <si>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</si>
  <si>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</si>
  <si>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</si>
  <si>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</si>
  <si>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</si>
  <si>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</si>
  <si>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</si>
  <si>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</si>
  <si>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</si>
  <si>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</si>
  <si>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</si>
  <si>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</si>
  <si>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</si>
  <si>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</si>
  <si>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</si>
  <si>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</si>
  <si>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</si>
  <si>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</si>
  <si>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</si>
  <si>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</si>
  <si>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</si>
  <si>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</si>
  <si>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</si>
  <si>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</si>
  <si>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</si>
  <si>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</si>
  <si>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</si>
  <si>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</si>
  <si>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</si>
  <si>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</si>
  <si>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</si>
  <si>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</si>
  <si>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</si>
  <si>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</si>
  <si>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</si>
  <si>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</si>
  <si>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</si>
  <si>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</si>
  <si>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</si>
  <si>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</si>
  <si>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</si>
  <si>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</si>
  <si>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</si>
  <si>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</si>
  <si>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</si>
  <si>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</si>
  <si>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</si>
  <si>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</si>
  <si>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</si>
  <si>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</si>
  <si>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</si>
  <si>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</si>
  <si>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</si>
  <si>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</si>
  <si>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</si>
  <si>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</si>
  <si>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</si>
  <si>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</si>
  <si>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</si>
  <si>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</si>
  <si>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</si>
  <si>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</si>
  <si>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</si>
  <si>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</si>
  <si>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</si>
  <si>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</si>
  <si>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</si>
  <si>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</si>
  <si>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</si>
  <si>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</si>
  <si>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</si>
  <si>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</si>
  <si>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</si>
  <si>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</si>
  <si>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</si>
  <si>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</si>
  <si>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</si>
  <si>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</si>
  <si>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</si>
  <si>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</si>
  <si>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</si>
  <si>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</si>
  <si>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</si>
  <si>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</si>
  <si>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</si>
  <si>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</si>
  <si>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</si>
  <si>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</si>
  <si>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</si>
  <si>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</si>
  <si>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</si>
  <si>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</si>
  <si>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</si>
  <si>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</si>
  <si>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</si>
  <si>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</si>
  <si>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</si>
  <si>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</si>
  <si>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</si>
  <si>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</si>
  <si>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</si>
  <si>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</si>
  <si>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</si>
  <si>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</si>
  <si>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</si>
  <si>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</si>
  <si>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</si>
  <si>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</si>
  <si>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</si>
  <si>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</si>
  <si>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</si>
  <si>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</si>
  <si>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</si>
  <si>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</si>
  <si>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</si>
  <si>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</si>
  <si>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</si>
  <si>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</si>
  <si>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</si>
  <si>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</si>
  <si>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</si>
  <si>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</si>
  <si>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</si>
  <si>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</si>
  <si>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</si>
  <si>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</si>
  <si>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</si>
  <si>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</si>
  <si>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</si>
  <si>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</si>
  <si>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</si>
  <si>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</si>
  <si>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</si>
  <si>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</si>
  <si>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</si>
  <si>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</si>
  <si>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</si>
  <si>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</si>
  <si>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</si>
  <si>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</si>
  <si>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</si>
  <si>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</si>
  <si>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</si>
  <si>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</si>
  <si>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</si>
  <si>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</si>
  <si>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</si>
  <si>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</si>
  <si>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</si>
  <si>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</si>
  <si>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</si>
  <si>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</si>
  <si>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</si>
  <si>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</si>
  <si>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</si>
  <si>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</si>
  <si>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</si>
  <si>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</si>
  <si>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</si>
  <si>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</si>
  <si>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</si>
  <si>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</si>
  <si>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</si>
  <si>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</si>
  <si>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</si>
  <si>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</si>
  <si>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</si>
  <si>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</si>
  <si>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</si>
  <si>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</si>
  <si>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</si>
  <si>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</si>
  <si>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</si>
  <si>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</si>
  <si>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</si>
  <si>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</si>
  <si>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</si>
  <si>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</si>
  <si>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</si>
  <si>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</si>
  <si>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</si>
  <si>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</si>
  <si>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</si>
  <si>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</si>
  <si>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</si>
  <si>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</si>
  <si>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</si>
  <si>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</si>
  <si>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</si>
  <si>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</si>
  <si>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</si>
  <si>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</si>
  <si>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</si>
  <si>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</si>
  <si>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</si>
  <si>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</si>
  <si>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</si>
  <si>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</si>
  <si>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</si>
  <si>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</si>
  <si>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</si>
  <si>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</si>
  <si>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</si>
  <si>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</si>
  <si>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</si>
  <si>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</si>
  <si>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</si>
  <si>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</si>
  <si>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</si>
  <si>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</si>
  <si>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</si>
  <si>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</si>
  <si>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</si>
  <si>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</si>
  <si>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</si>
  <si>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</si>
  <si>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</si>
  <si>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</si>
  <si>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</si>
  <si>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</si>
  <si>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</si>
  <si>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</si>
  <si>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</si>
  <si>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</si>
  <si>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</si>
  <si>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</si>
  <si>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</si>
  <si>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</si>
  <si>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</si>
  <si>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</si>
  <si>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</si>
  <si>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</si>
  <si>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</si>
  <si>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</si>
  <si>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</si>
  <si>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</si>
  <si>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</si>
  <si>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</si>
  <si>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</si>
  <si>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</si>
  <si>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</si>
  <si>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</si>
  <si>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</si>
  <si>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</si>
  <si>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</si>
  <si>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</si>
  <si>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</si>
  <si>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</si>
  <si>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</si>
  <si>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</si>
  <si>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</si>
  <si>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</si>
  <si>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</si>
  <si>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</si>
  <si>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</si>
  <si>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</si>
  <si>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</si>
  <si>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</si>
  <si>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</si>
  <si>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</si>
  <si>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</si>
  <si>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</si>
  <si>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</si>
  <si>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</si>
  <si>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</si>
  <si>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</si>
  <si>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</si>
  <si>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</si>
  <si>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</si>
  <si>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</si>
  <si>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</si>
  <si>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</si>
  <si>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</si>
  <si>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</si>
  <si>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</si>
  <si>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</si>
  <si>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</si>
  <si>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</si>
  <si>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</si>
  <si>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</si>
  <si>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</si>
  <si>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</si>
  <si>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</si>
  <si>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</si>
  <si>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</si>
  <si>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</si>
  <si>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</si>
  <si>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</si>
  <si>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</si>
  <si>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</si>
  <si>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</si>
  <si>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</si>
  <si>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</si>
  <si>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</si>
  <si>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</si>
  <si>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</si>
  <si>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</si>
  <si>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</si>
  <si>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</si>
  <si>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</si>
  <si>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</si>
  <si>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</si>
  <si>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</si>
  <si>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</si>
  <si>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</si>
  <si>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</si>
  <si>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</si>
  <si>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</si>
  <si>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</si>
  <si>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</si>
  <si>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</si>
  <si>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</si>
  <si>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</si>
  <si>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</si>
  <si>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</si>
  <si>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</si>
  <si>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</si>
  <si>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</si>
  <si>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</si>
  <si>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</si>
  <si>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</si>
  <si>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</si>
  <si>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</si>
  <si>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</si>
  <si>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</si>
  <si>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</si>
  <si>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</si>
  <si>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</si>
  <si>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</si>
  <si>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</si>
  <si>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</si>
  <si>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</si>
  <si>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</si>
  <si>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</si>
  <si>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</si>
  <si>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</si>
  <si>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</si>
  <si>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</si>
  <si>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</si>
  <si>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</si>
  <si>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</si>
  <si>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</si>
  <si>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</si>
  <si>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</si>
  <si>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</si>
  <si>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</si>
  <si>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</si>
  <si>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</si>
  <si>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</si>
  <si>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</si>
  <si>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</si>
  <si>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</si>
  <si>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</si>
  <si>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</si>
  <si>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</si>
  <si>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</si>
  <si>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</si>
  <si>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</si>
  <si>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</si>
  <si>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</si>
  <si>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</si>
  <si>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</si>
  <si>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</si>
  <si>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</si>
  <si>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</si>
  <si>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</si>
  <si>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</si>
  <si>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</si>
  <si>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</si>
  <si>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</si>
  <si>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</si>
  <si>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</si>
  <si>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</si>
  <si>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</si>
  <si>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</si>
  <si>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</si>
  <si>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</si>
  <si>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</si>
  <si>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</si>
  <si>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</si>
  <si>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</si>
  <si>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</si>
  <si>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</si>
  <si>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</si>
  <si>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</si>
  <si>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</si>
  <si>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</si>
  <si>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</si>
  <si>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</si>
  <si>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</si>
  <si>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</si>
  <si>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</si>
  <si>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</si>
  <si>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</si>
  <si>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</si>
  <si>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</si>
  <si>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</si>
  <si>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</si>
  <si>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</si>
  <si>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</si>
  <si>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</si>
  <si>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</si>
  <si>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</si>
  <si>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</si>
  <si>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</si>
  <si>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</si>
  <si>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</si>
  <si>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</si>
  <si>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</si>
  <si>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</si>
  <si>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</si>
  <si>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</si>
  <si>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</si>
  <si>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</si>
  <si>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</si>
  <si>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</si>
  <si>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</si>
  <si>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</si>
  <si>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</si>
  <si>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</si>
  <si>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</si>
  <si>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</si>
  <si>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</si>
  <si>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</si>
  <si>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</si>
  <si>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</si>
  <si>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</si>
  <si>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</si>
  <si>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</si>
  <si>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</si>
  <si>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</si>
  <si>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</si>
  <si>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</si>
  <si>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</si>
  <si>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</si>
  <si>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</si>
  <si>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</si>
  <si>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</si>
  <si>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</si>
  <si>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</si>
  <si>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</si>
  <si>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</si>
  <si>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</si>
  <si>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</si>
  <si>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</si>
  <si>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</si>
  <si>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</si>
  <si>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</si>
  <si>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</si>
  <si>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</si>
  <si>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</si>
  <si>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</si>
  <si>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</si>
  <si>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</si>
  <si>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</si>
  <si>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</si>
  <si>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</si>
  <si>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</si>
  <si>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</si>
  <si>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</si>
  <si>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</si>
  <si>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</si>
  <si>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</si>
  <si>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</si>
  <si>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</si>
  <si>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</si>
  <si>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</si>
  <si>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</si>
  <si>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</si>
  <si>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</si>
  <si>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</si>
  <si>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</si>
  <si>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</si>
  <si>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</si>
  <si>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</si>
  <si>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</si>
  <si>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</si>
  <si>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</si>
  <si>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</si>
  <si>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</si>
  <si>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</si>
  <si>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</si>
  <si>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</si>
  <si>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</si>
  <si>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</si>
  <si>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</si>
  <si>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</si>
  <si>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</si>
  <si>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</si>
  <si>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</si>
  <si>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</si>
  <si>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</si>
  <si>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</si>
  <si>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</si>
  <si>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</si>
  <si>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</si>
  <si>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</si>
  <si>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</si>
  <si>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</si>
  <si>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</si>
  <si>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</si>
  <si>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</si>
  <si>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</si>
  <si>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</si>
  <si>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</si>
  <si>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</si>
  <si>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</si>
  <si>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</si>
  <si>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</si>
  <si>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</si>
  <si>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</si>
  <si>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</si>
  <si>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</si>
  <si>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</si>
  <si>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</si>
  <si>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</si>
  <si>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</si>
  <si>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</si>
  <si>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</si>
  <si>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</si>
  <si>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</si>
  <si>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</si>
  <si>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</si>
  <si>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</si>
  <si>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</si>
  <si>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</si>
  <si>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</si>
  <si>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</si>
  <si>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</si>
  <si>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</si>
  <si>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</si>
  <si>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</si>
  <si>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</si>
  <si>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</si>
  <si>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</si>
  <si>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</si>
  <si>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</si>
  <si>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</si>
  <si>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</si>
  <si>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</si>
  <si>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</si>
  <si>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</si>
  <si>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</si>
  <si>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</si>
  <si>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</si>
  <si>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</si>
  <si>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</si>
  <si>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</si>
  <si>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</si>
  <si>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</si>
  <si>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</si>
  <si>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</si>
  <si>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</si>
  <si>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</si>
  <si>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</si>
  <si>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</si>
  <si>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</si>
  <si>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</si>
  <si>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</si>
  <si>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</si>
  <si>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</si>
  <si>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</si>
  <si>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</si>
  <si>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</si>
  <si>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</si>
  <si>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</si>
  <si>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</si>
  <si>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</si>
  <si>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</si>
  <si>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</si>
  <si>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</si>
  <si>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</si>
  <si>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</si>
  <si>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</si>
  <si>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</si>
  <si>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</si>
  <si>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</si>
  <si>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</si>
  <si>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</si>
  <si>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</si>
  <si>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</si>
  <si>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</si>
  <si>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</si>
  <si>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</si>
  <si>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</si>
  <si>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</si>
  <si>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</si>
  <si>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</si>
  <si>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</si>
  <si>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</si>
  <si>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</si>
  <si>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</si>
  <si>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</si>
  <si>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</si>
  <si>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</si>
  <si>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</si>
  <si>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</si>
  <si>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</si>
  <si>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</si>
  <si>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</si>
  <si>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</si>
  <si>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</si>
  <si>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</si>
  <si>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</si>
  <si>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</si>
  <si>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</si>
  <si>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</si>
  <si>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</si>
  <si>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</si>
  <si>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</si>
  <si>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</si>
  <si>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</si>
  <si>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</si>
  <si>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</si>
  <si>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</si>
  <si>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</si>
  <si>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</si>
  <si>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</si>
  <si>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</si>
  <si>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</si>
  <si>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</si>
  <si>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</si>
  <si>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</si>
  <si>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</si>
  <si>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</si>
  <si>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</si>
  <si>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</si>
  <si>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</si>
  <si>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</si>
  <si>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</si>
  <si>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</si>
  <si>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</si>
  <si>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</si>
  <si>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</si>
  <si>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</si>
  <si>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</si>
  <si>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</si>
  <si>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</si>
  <si>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</si>
  <si>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</si>
  <si>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</si>
  <si>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</si>
  <si>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</si>
  <si>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</si>
  <si>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</si>
  <si>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</si>
  <si>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</si>
  <si>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</si>
  <si>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</si>
  <si>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</si>
  <si>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</si>
  <si>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</si>
  <si>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</si>
  <si>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</si>
  <si>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</si>
  <si>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</si>
  <si>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</si>
  <si>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</si>
  <si>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</si>
  <si>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</si>
  <si>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</si>
  <si>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</si>
  <si>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</si>
  <si>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</si>
  <si>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</si>
  <si>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</si>
  <si>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</si>
  <si>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</si>
  <si>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</si>
  <si>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</si>
  <si>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</si>
  <si>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</si>
  <si>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</si>
  <si>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</si>
  <si>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</si>
  <si>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</si>
  <si>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</si>
  <si>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</si>
  <si>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</si>
  <si>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</si>
  <si>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</si>
  <si>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</si>
  <si>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</si>
  <si>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</si>
  <si>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</si>
  <si>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</si>
  <si>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</si>
  <si>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</si>
  <si>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</si>
  <si>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</si>
  <si>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</si>
  <si>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</si>
  <si>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</si>
  <si>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</si>
  <si>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</si>
  <si>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</si>
  <si>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</si>
  <si>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</si>
  <si>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</si>
  <si>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</si>
  <si>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</si>
  <si>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</si>
  <si>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</si>
  <si>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</si>
  <si>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</si>
  <si>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</si>
  <si>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</si>
  <si>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</si>
  <si>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</si>
  <si>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</si>
  <si>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</si>
  <si>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</si>
  <si>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</si>
  <si>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</si>
  <si>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</si>
  <si>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</si>
  <si>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</si>
  <si>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</si>
  <si>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</si>
  <si>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</si>
  <si>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</si>
  <si>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</si>
  <si>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</si>
  <si>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</si>
  <si>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</si>
  <si>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</si>
  <si>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</si>
  <si>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</si>
  <si>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</si>
  <si>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</si>
  <si>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</si>
  <si>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</si>
  <si>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</si>
  <si>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</si>
  <si>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</si>
  <si>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</si>
  <si>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</si>
  <si>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</si>
  <si>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</si>
  <si>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</si>
  <si>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</si>
  <si>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</si>
  <si>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</si>
  <si>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</si>
  <si>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</si>
  <si>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</si>
  <si>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</si>
  <si>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</si>
  <si>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</si>
  <si>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</si>
  <si>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</si>
  <si>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</si>
  <si>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</si>
  <si>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</si>
  <si>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</si>
  <si>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</si>
  <si>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</si>
  <si>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</si>
  <si>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</si>
  <si>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</si>
  <si>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</si>
  <si>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</si>
  <si>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</si>
  <si>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</si>
  <si>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</si>
  <si>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</si>
  <si>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</si>
  <si>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</si>
  <si>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</si>
  <si>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</si>
  <si>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</si>
  <si>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</si>
  <si>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</si>
  <si>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</si>
  <si>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</si>
  <si>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</si>
  <si>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</si>
  <si>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</si>
  <si>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</si>
  <si>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</si>
  <si>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</si>
  <si>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</si>
  <si>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</si>
  <si>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</si>
  <si>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</si>
  <si>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</si>
  <si>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</si>
  <si>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</si>
  <si>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</si>
  <si>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</si>
  <si>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</si>
  <si>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</si>
  <si>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</si>
  <si>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</si>
  <si>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</si>
  <si>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</si>
  <si>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</si>
  <si>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</si>
  <si>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</si>
  <si>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</si>
  <si>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</si>
  <si>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</si>
  <si>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</si>
  <si>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</si>
  <si>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</si>
  <si>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</si>
  <si>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</si>
  <si>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</si>
  <si>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</si>
  <si>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</si>
  <si>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</si>
  <si>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</si>
  <si>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</si>
  <si>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</si>
  <si>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</si>
  <si>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</si>
  <si>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</si>
  <si>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</si>
  <si>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</si>
  <si>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</si>
  <si>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</si>
  <si>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</si>
  <si>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</si>
  <si>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</si>
  <si>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</si>
  <si>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</si>
  <si>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</si>
  <si>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</si>
  <si>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</si>
  <si>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</si>
  <si>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</si>
  <si>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</si>
  <si>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</si>
  <si>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</si>
  <si>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</si>
  <si>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</si>
  <si>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</si>
  <si>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</si>
  <si>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</si>
  <si>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</si>
  <si>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</si>
  <si>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</si>
  <si>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</si>
  <si>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</si>
  <si>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</si>
  <si>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</si>
  <si>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</si>
  <si>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</si>
  <si>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</si>
  <si>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</si>
  <si>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</si>
  <si>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</si>
  <si>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</si>
  <si>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</si>
  <si>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</si>
  <si>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</si>
  <si>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</si>
  <si>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</si>
  <si>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</si>
  <si>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</si>
  <si>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</si>
  <si>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</si>
  <si>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</si>
  <si>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</si>
  <si>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</si>
  <si>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</si>
  <si>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</si>
  <si>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</si>
  <si>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</si>
  <si>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</si>
  <si>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</si>
  <si>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</si>
  <si>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</si>
  <si>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</si>
  <si>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</si>
  <si>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</si>
  <si>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</si>
  <si>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</si>
  <si>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</si>
  <si>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</si>
  <si>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</si>
  <si>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</si>
  <si>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</si>
  <si>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</si>
  <si>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</si>
  <si>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</si>
  <si>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</si>
  <si>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</si>
  <si>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</si>
  <si>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</si>
  <si>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</si>
  <si>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</si>
  <si>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</si>
  <si>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</si>
  <si>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</si>
  <si>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</si>
  <si>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</si>
  <si>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</si>
  <si>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</si>
  <si>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</si>
  <si>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</si>
  <si>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</si>
  <si>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</si>
  <si>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</si>
  <si>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</si>
  <si>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</si>
  <si>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</si>
  <si>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</si>
  <si>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</si>
  <si>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</si>
  <si>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</si>
  <si>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</si>
  <si>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</si>
  <si>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</si>
  <si>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</si>
  <si>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</si>
  <si>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</si>
  <si>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</si>
  <si>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</si>
  <si>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</si>
  <si>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</si>
  <si>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</si>
  <si>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</si>
  <si>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</si>
  <si>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</si>
  <si>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</si>
  <si>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</si>
  <si>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</si>
  <si>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</si>
  <si>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</si>
  <si>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</si>
  <si>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</si>
  <si>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</si>
  <si>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</si>
  <si>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</si>
  <si>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</si>
  <si>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</si>
  <si>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</si>
  <si>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</si>
  <si>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</si>
  <si>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</si>
  <si>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</si>
  <si>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</si>
  <si>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</si>
  <si>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</si>
  <si>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</si>
  <si>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</si>
  <si>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</si>
  <si>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</si>
  <si>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</si>
  <si>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</si>
  <si>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</si>
  <si>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</si>
  <si>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</si>
  <si>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</si>
  <si>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</si>
  <si>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</si>
  <si>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</si>
  <si>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</si>
  <si>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</si>
  <si>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</si>
  <si>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</si>
  <si>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</si>
  <si>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</si>
  <si>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</si>
  <si>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</si>
  <si>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</si>
  <si>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</si>
  <si>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</si>
  <si>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</si>
  <si>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</si>
  <si>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</si>
  <si>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</si>
  <si>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</si>
  <si>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</si>
  <si>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</si>
  <si>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</si>
  <si>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</si>
  <si>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</si>
  <si>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</si>
  <si>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</si>
  <si>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</si>
  <si>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</si>
  <si>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</si>
  <si>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</si>
  <si>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</si>
  <si>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</si>
  <si>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</si>
  <si>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</si>
  <si>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</si>
  <si>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</si>
  <si>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</si>
  <si>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</si>
  <si>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</si>
  <si>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</si>
  <si>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</si>
  <si>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</si>
  <si>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</si>
  <si>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</si>
  <si>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</si>
  <si>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</si>
  <si>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</si>
  <si>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</si>
  <si>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</si>
  <si>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</si>
  <si>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</si>
  <si>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</si>
  <si>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</si>
  <si>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</si>
  <si>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</si>
  <si>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</si>
  <si>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</si>
  <si>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</si>
  <si>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</si>
  <si>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</si>
  <si>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</si>
  <si>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</si>
  <si>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</si>
  <si>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</si>
  <si>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</si>
  <si>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</si>
  <si>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</si>
  <si>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</si>
  <si>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</si>
  <si>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</si>
  <si>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</si>
  <si>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</si>
  <si>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</si>
  <si>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</si>
  <si>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</si>
  <si>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</si>
  <si>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</si>
  <si>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</si>
  <si>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</si>
  <si>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</si>
  <si>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</si>
  <si>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</si>
  <si>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</si>
  <si>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</si>
  <si>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</si>
  <si>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</si>
  <si>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</si>
  <si>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</si>
  <si>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</si>
  <si>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</si>
  <si>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</si>
  <si>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</si>
  <si>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</si>
  <si>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</si>
  <si>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</si>
  <si>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</si>
  <si>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</si>
  <si>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</si>
  <si>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</si>
  <si>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</si>
  <si>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</si>
  <si>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</si>
  <si>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</si>
  <si>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</si>
  <si>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</si>
  <si>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</si>
  <si>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</si>
  <si>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</si>
  <si>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</si>
  <si>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</si>
  <si>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</si>
  <si>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</si>
  <si>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</si>
  <si>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</si>
  <si>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</si>
  <si>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</si>
  <si>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</si>
  <si>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</si>
  <si>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</si>
  <si>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</si>
  <si>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</si>
  <si>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</si>
  <si>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</si>
  <si>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</si>
  <si>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</si>
  <si>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</si>
  <si>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</si>
  <si>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</si>
  <si>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</si>
  <si>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</si>
  <si>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</si>
  <si>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</si>
  <si>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</si>
  <si>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</si>
  <si>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</si>
  <si>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</si>
  <si>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</si>
  <si>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</si>
  <si>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</si>
  <si>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</si>
  <si>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</si>
  <si>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</si>
  <si>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</si>
  <si>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</si>
  <si>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</si>
  <si>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</si>
  <si>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</si>
  <si>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</si>
  <si>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</si>
  <si>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</si>
  <si>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</si>
  <si>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</si>
  <si>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</si>
  <si>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</si>
  <si>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</si>
  <si>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</si>
  <si>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</si>
  <si>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</si>
  <si>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</si>
  <si>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</si>
  <si>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</si>
  <si>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</si>
  <si>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</si>
  <si>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</si>
  <si>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</si>
  <si>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</si>
  <si>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</si>
  <si>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</si>
  <si>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</si>
  <si>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</si>
  <si>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</si>
  <si>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</si>
  <si>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</si>
  <si>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</si>
  <si>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</si>
  <si>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</si>
  <si>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</si>
  <si>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</si>
  <si>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</si>
  <si>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</si>
  <si>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</si>
  <si>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</si>
  <si>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</si>
  <si>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</si>
  <si>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</si>
  <si>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</si>
  <si>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</si>
  <si>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</si>
  <si>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</si>
  <si>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</si>
  <si>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</si>
  <si>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</si>
  <si>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</si>
  <si>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</si>
  <si>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</si>
  <si>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</si>
  <si>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</si>
  <si>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</si>
  <si>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</si>
  <si>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</si>
  <si>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</si>
  <si>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</si>
  <si>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</si>
  <si>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</si>
  <si>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</si>
  <si>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</si>
  <si>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</si>
  <si>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</si>
  <si>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</si>
  <si>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</si>
  <si>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</si>
  <si>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</si>
  <si>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</si>
  <si>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</si>
  <si>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</si>
  <si>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</si>
  <si>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</si>
  <si>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</si>
  <si>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</si>
  <si>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</si>
  <si>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</si>
  <si>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</si>
  <si>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</si>
  <si>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</si>
  <si>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</si>
  <si>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</si>
  <si>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</si>
  <si>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</si>
  <si>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</si>
  <si>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</si>
  <si>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</si>
  <si>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</si>
  <si>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</si>
  <si>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</si>
  <si>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</si>
  <si>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</si>
  <si>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</si>
  <si>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</si>
  <si>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</si>
  <si>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</si>
  <si>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</si>
  <si>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</si>
  <si>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</si>
  <si>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</si>
  <si>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</si>
  <si>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</si>
  <si>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</si>
  <si>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</si>
  <si>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</si>
  <si>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</si>
  <si>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</si>
  <si>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</si>
  <si>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</si>
  <si>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</si>
  <si>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</si>
  <si>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</si>
  <si>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</si>
  <si>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</si>
  <si>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</si>
  <si>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</si>
  <si>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</si>
  <si>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</si>
  <si>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</si>
  <si>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</si>
  <si>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</si>
  <si>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</si>
  <si>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</si>
  <si>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</si>
  <si>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</si>
  <si>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</si>
  <si>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</si>
  <si>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</si>
  <si>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</si>
  <si>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</si>
  <si>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</si>
  <si>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</si>
  <si>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</si>
  <si>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</si>
  <si>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</si>
  <si>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</si>
  <si>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</si>
  <si>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</si>
  <si>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</si>
  <si>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</si>
  <si>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</si>
  <si>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</si>
  <si>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</si>
  <si>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</si>
  <si>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</si>
  <si>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</si>
  <si>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</si>
  <si>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</si>
  <si>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</si>
  <si>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</si>
  <si>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</si>
  <si>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</si>
  <si>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</si>
  <si>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</si>
  <si>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</si>
  <si>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</si>
  <si>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</si>
  <si>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</si>
  <si>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</si>
  <si>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</si>
  <si>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</si>
  <si>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</si>
  <si>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</si>
  <si>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</si>
  <si>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</si>
  <si>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</si>
  <si>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</si>
  <si>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</si>
  <si>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</si>
  <si>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</si>
  <si>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</si>
  <si>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</si>
  <si>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</si>
  <si>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</si>
  <si>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</si>
  <si>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</si>
  <si>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</si>
  <si>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</si>
  <si>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</si>
  <si>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</si>
  <si>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</si>
  <si>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</si>
  <si>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</si>
  <si>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</si>
  <si>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</si>
  <si>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</si>
  <si>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</si>
  <si>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</si>
  <si>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</si>
  <si>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</si>
  <si>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</si>
  <si>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</si>
  <si>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</si>
  <si>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</si>
  <si>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</si>
  <si>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</si>
  <si>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</si>
  <si>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</si>
  <si>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</si>
  <si>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</si>
  <si>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</si>
  <si>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</si>
  <si>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</si>
  <si>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</si>
  <si>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</si>
  <si>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</si>
  <si>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</si>
  <si>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</si>
  <si>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</si>
  <si>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</si>
  <si>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</si>
  <si>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</si>
  <si>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</si>
  <si>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</si>
  <si>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</si>
  <si>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</si>
  <si>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</si>
  <si>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</si>
  <si>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</si>
  <si>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</si>
  <si>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</si>
  <si>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</si>
  <si>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</si>
  <si>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</si>
  <si>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</si>
  <si>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</si>
  <si>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</si>
  <si>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</si>
  <si>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</si>
  <si>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</si>
  <si>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</si>
  <si>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</si>
  <si>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</si>
  <si>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</si>
  <si>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</si>
  <si>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</si>
  <si>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</si>
  <si>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</si>
  <si>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</si>
  <si>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</si>
  <si>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</si>
  <si>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</si>
  <si>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</si>
  <si>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</si>
  <si>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</si>
  <si>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</si>
  <si>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</si>
  <si>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</si>
  <si>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</si>
  <si>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</si>
  <si>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</si>
  <si>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</si>
  <si>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</si>
  <si>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</si>
  <si>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</si>
  <si>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</si>
  <si>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</si>
  <si>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</si>
  <si>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</si>
  <si>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</si>
  <si>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</si>
  <si>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</si>
  <si>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</si>
  <si>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</si>
  <si>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</si>
  <si>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</si>
  <si>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</si>
  <si>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</si>
  <si>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</si>
  <si>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</si>
  <si>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</si>
  <si>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</si>
  <si>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</si>
  <si>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</si>
  <si>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</si>
  <si>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</si>
  <si>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</si>
  <si>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</si>
  <si>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</si>
  <si>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</si>
  <si>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</si>
  <si>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</si>
  <si>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</si>
  <si>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</si>
  <si>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</si>
  <si>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</si>
  <si>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</si>
  <si>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</si>
  <si>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</si>
  <si>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</si>
  <si>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</si>
  <si>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</si>
  <si>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</si>
  <si>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</si>
  <si>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</si>
  <si>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</si>
  <si>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</si>
  <si>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</si>
  <si>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</si>
  <si>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</si>
  <si>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</si>
  <si>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</si>
  <si>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</si>
  <si>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</si>
  <si>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</si>
  <si>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</si>
  <si>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</si>
  <si>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</si>
  <si>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</si>
  <si>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</si>
  <si>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</si>
  <si>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</si>
  <si>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</si>
  <si>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</si>
  <si>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</si>
  <si>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</si>
  <si>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</si>
  <si>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</si>
  <si>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</si>
  <si>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</si>
  <si>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</si>
  <si>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</si>
  <si>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</si>
  <si>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</si>
  <si>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</si>
  <si>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</si>
  <si>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</si>
  <si>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</si>
  <si>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</si>
  <si>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</si>
  <si>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</si>
  <si>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</si>
  <si>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</si>
  <si>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</si>
  <si>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</si>
  <si>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</si>
  <si>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</si>
  <si>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</si>
  <si>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</si>
  <si>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</si>
  <si>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</si>
  <si>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</si>
  <si>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</si>
  <si>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</si>
  <si>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</si>
  <si>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</si>
  <si>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</si>
  <si>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</si>
  <si>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</si>
  <si>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</si>
  <si>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</si>
  <si>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</si>
  <si>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</si>
  <si>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</si>
  <si>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</si>
  <si>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</si>
  <si>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</si>
  <si>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</si>
  <si>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</si>
  <si>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</si>
  <si>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</si>
  <si>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</si>
  <si>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</si>
  <si>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</si>
  <si>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</si>
  <si>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</si>
  <si>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</si>
  <si>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</si>
  <si>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</si>
  <si>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</si>
  <si>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</si>
  <si>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</si>
  <si>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</si>
  <si>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</si>
  <si>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</si>
  <si>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</si>
  <si>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</si>
  <si>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</si>
  <si>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</si>
  <si>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</si>
  <si>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</si>
  <si>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</si>
  <si>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</si>
  <si>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</si>
  <si>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</si>
  <si>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</si>
  <si>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</si>
  <si>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</si>
  <si>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</si>
  <si>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</si>
  <si>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</si>
  <si>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</si>
  <si>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</si>
  <si>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</si>
  <si>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</si>
  <si>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</si>
  <si>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</si>
  <si>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</si>
  <si>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</si>
  <si>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</si>
  <si>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</si>
  <si>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</si>
  <si>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</si>
  <si>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</si>
  <si>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</si>
  <si>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</si>
  <si>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</si>
  <si>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</si>
  <si>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</si>
  <si>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</si>
  <si>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</si>
  <si>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</si>
  <si>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</si>
  <si>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</si>
  <si>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</si>
  <si>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</si>
  <si>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</si>
  <si>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</si>
  <si>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</si>
  <si>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</si>
  <si>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</si>
  <si>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</si>
  <si>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</si>
  <si>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</si>
  <si>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</si>
  <si>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</si>
  <si>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</si>
  <si>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</si>
  <si>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</si>
  <si>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</si>
  <si>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</si>
  <si>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</si>
  <si>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</si>
  <si>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</si>
  <si>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</si>
  <si>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</si>
  <si>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</si>
  <si>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</si>
  <si>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</si>
  <si>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</si>
  <si>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</si>
  <si>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</si>
  <si>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</si>
  <si>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</si>
  <si>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</si>
  <si>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</si>
  <si>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</si>
  <si>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</si>
  <si>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</si>
  <si>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</si>
  <si>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</si>
  <si>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</si>
  <si>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</si>
  <si>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</si>
  <si>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</si>
  <si>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</si>
  <si>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</si>
  <si>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</si>
  <si>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</si>
  <si>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</si>
  <si>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</si>
  <si>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</si>
  <si>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</si>
  <si>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</si>
  <si>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</si>
  <si>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</si>
  <si>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</si>
  <si>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</si>
  <si>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</si>
  <si>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</si>
  <si>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</si>
  <si>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</si>
  <si>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</si>
  <si>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</si>
  <si>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</si>
  <si>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</si>
  <si>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</si>
  <si>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</si>
  <si>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</si>
  <si>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</si>
  <si>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</si>
  <si>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</si>
  <si>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</si>
  <si>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</si>
  <si>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</si>
  <si>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</si>
  <si>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</si>
  <si>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</si>
  <si>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</si>
  <si>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</si>
  <si>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</si>
  <si>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</si>
  <si>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</si>
  <si>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</si>
  <si>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</si>
  <si>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</si>
  <si>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</si>
  <si>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</si>
  <si>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</si>
  <si>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</si>
  <si>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</si>
  <si>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</si>
  <si>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</si>
  <si>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</si>
  <si>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</si>
  <si>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</si>
  <si>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</si>
  <si>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</si>
  <si>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</si>
  <si>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</si>
  <si>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</si>
  <si>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</si>
  <si>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</si>
  <si>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</si>
  <si>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</si>
  <si>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</si>
  <si>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</si>
  <si>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</si>
  <si>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</si>
  <si>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</si>
  <si>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</si>
  <si>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</si>
  <si>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</si>
  <si>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</si>
  <si>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</si>
  <si>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</si>
  <si>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</si>
  <si>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</si>
  <si>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</si>
  <si>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</si>
  <si>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</si>
  <si>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</si>
  <si>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</si>
  <si>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</si>
  <si>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</si>
  <si>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</si>
  <si>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</si>
  <si>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</si>
  <si>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</si>
  <si>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</si>
  <si>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</si>
  <si>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</si>
  <si>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</si>
  <si>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</si>
  <si>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</si>
  <si>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</si>
  <si>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</si>
  <si>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</si>
  <si>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</si>
  <si>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</si>
  <si>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</si>
  <si>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</si>
  <si>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</si>
  <si>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</si>
  <si>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</si>
  <si>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</si>
  <si>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</si>
  <si>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</si>
  <si>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</si>
  <si>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</si>
  <si>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</si>
  <si>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</si>
  <si>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</si>
  <si>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</si>
  <si>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</si>
  <si>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</si>
  <si>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</si>
  <si>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</si>
  <si>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</si>
  <si>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</si>
  <si>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</si>
  <si>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</si>
  <si>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</si>
  <si>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</si>
  <si>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</si>
  <si>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</si>
  <si>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</si>
  <si>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</si>
  <si>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</si>
  <si>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</si>
  <si>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</si>
  <si>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</si>
  <si>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</si>
  <si>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</si>
  <si>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</si>
  <si>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</si>
  <si>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</si>
  <si>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</si>
  <si>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</si>
  <si>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</si>
  <si>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</si>
  <si>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</si>
  <si>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</si>
  <si>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</si>
  <si>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</si>
  <si>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</si>
  <si>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</si>
  <si>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</si>
  <si>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</si>
  <si>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</si>
  <si>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</si>
  <si>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</si>
  <si>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</si>
  <si>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</si>
  <si>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</si>
  <si>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</si>
  <si>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</si>
  <si>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</si>
  <si>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</si>
  <si>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</si>
  <si>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</si>
  <si>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</si>
  <si>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</si>
  <si>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</si>
  <si>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</si>
  <si>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</si>
  <si>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</si>
  <si>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</si>
  <si>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</si>
  <si>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</si>
  <si>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</si>
  <si>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</si>
  <si>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</si>
  <si>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</si>
  <si>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</si>
  <si>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</si>
  <si>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</si>
  <si>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</si>
  <si>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</si>
  <si>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</si>
  <si>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</si>
  <si>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</si>
  <si>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</si>
  <si>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</si>
  <si>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</si>
  <si>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</si>
  <si>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</si>
  <si>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</si>
  <si>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</si>
  <si>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</si>
  <si>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</si>
  <si>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</si>
  <si>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</si>
  <si>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</si>
  <si>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</si>
  <si>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</si>
  <si>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</si>
  <si>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</si>
  <si>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</si>
  <si>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</si>
  <si>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</si>
  <si>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</si>
  <si>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</si>
  <si>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</si>
  <si>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</si>
  <si>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</si>
  <si>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</si>
  <si>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</si>
  <si>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</si>
  <si>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</si>
  <si>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</si>
  <si>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</si>
  <si>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</si>
  <si>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</si>
  <si>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</si>
  <si>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</si>
  <si>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</si>
  <si>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</si>
  <si>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</si>
  <si>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</si>
  <si>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</si>
  <si>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</si>
  <si>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</si>
  <si>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</si>
  <si>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</si>
  <si>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</si>
  <si>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</si>
  <si>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</si>
  <si>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</si>
  <si>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</si>
  <si>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</si>
  <si>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</si>
  <si>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</si>
  <si>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</si>
  <si>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</si>
  <si>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</si>
  <si>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</si>
  <si>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</si>
  <si>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</si>
  <si>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</si>
  <si>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</si>
  <si>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</si>
  <si>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</si>
  <si>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</si>
  <si>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</si>
  <si>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</si>
  <si>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</si>
  <si>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</si>
  <si>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</si>
  <si>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</si>
  <si>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</si>
  <si>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</si>
  <si>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</si>
  <si>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</si>
  <si>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</si>
  <si>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</si>
  <si>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</si>
  <si>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</si>
  <si>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</si>
  <si>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</si>
  <si>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</si>
  <si>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</si>
  <si>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</si>
  <si>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</si>
  <si>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</si>
  <si>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</si>
  <si>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</si>
  <si>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</si>
  <si>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</si>
  <si>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</si>
  <si>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</si>
  <si>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</si>
  <si>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</si>
  <si>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</si>
  <si>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</si>
  <si>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</si>
  <si>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</si>
  <si>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</si>
  <si>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</si>
  <si>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</si>
  <si>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</si>
  <si>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</si>
  <si>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</si>
  <si>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</si>
  <si>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</si>
  <si>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</si>
  <si>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</si>
  <si>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</si>
  <si>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</si>
  <si>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</si>
  <si>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</si>
  <si>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</si>
  <si>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</si>
  <si>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</si>
  <si>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</si>
  <si>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</si>
  <si>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</si>
  <si>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</si>
  <si>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</si>
  <si>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</si>
  <si>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</si>
  <si>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</si>
  <si>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</si>
  <si>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</si>
  <si>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</si>
  <si>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</si>
  <si>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</si>
  <si>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</si>
  <si>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</si>
  <si>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</si>
  <si>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</si>
  <si>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</si>
  <si>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</si>
  <si>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</si>
  <si>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</si>
  <si>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</si>
  <si>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</si>
  <si>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</si>
  <si>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</si>
  <si>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</si>
  <si>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</si>
  <si>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</si>
  <si>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</si>
  <si>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</si>
  <si>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</si>
  <si>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</si>
  <si>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</si>
  <si>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</si>
  <si>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</si>
  <si>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</si>
  <si>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</si>
  <si>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</si>
  <si>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</si>
  <si>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</si>
  <si>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</si>
  <si>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</si>
  <si>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</si>
  <si>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</si>
  <si>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</si>
  <si>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</si>
  <si>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</si>
  <si>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</si>
  <si>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</si>
  <si>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</si>
  <si>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</si>
  <si>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</si>
  <si>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</si>
  <si>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</si>
  <si>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</si>
  <si>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</si>
  <si>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</si>
  <si>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</si>
  <si>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</si>
  <si>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</si>
  <si>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</si>
  <si>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</si>
  <si>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</si>
  <si>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</si>
  <si>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</si>
  <si>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</si>
  <si>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</si>
  <si>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</si>
  <si>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</si>
  <si>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</si>
  <si>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</si>
  <si>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</si>
  <si>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</si>
  <si>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</si>
  <si>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</si>
  <si>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</si>
  <si>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</si>
  <si>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</si>
  <si>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</si>
  <si>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</si>
  <si>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</si>
  <si>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</si>
  <si>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</si>
  <si>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</si>
  <si>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</si>
  <si>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</si>
  <si>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</si>
  <si>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</si>
  <si>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</si>
  <si>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</si>
  <si>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</si>
  <si>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</si>
  <si>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</si>
  <si>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</si>
  <si>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</si>
  <si>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</si>
  <si>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</si>
  <si>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</si>
  <si>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</si>
  <si>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</si>
  <si>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</si>
  <si>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</si>
  <si>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</si>
  <si>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</si>
  <si>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</si>
  <si>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</si>
  <si>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</si>
  <si>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</si>
  <si>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</si>
  <si>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</si>
  <si>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</si>
  <si>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</si>
  <si>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</si>
  <si>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</si>
  <si>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</si>
  <si>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</si>
  <si>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</si>
  <si>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</si>
  <si>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</si>
  <si>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</si>
  <si>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</si>
  <si>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</si>
  <si>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</si>
  <si>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</si>
  <si>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</si>
  <si>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</si>
  <si>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</si>
  <si>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</si>
  <si>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</si>
  <si>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</si>
  <si>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</si>
  <si>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</si>
  <si>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</si>
  <si>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</si>
  <si>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</si>
  <si>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</si>
  <si>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</si>
  <si>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</si>
  <si>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</si>
  <si>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</si>
  <si>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</si>
  <si>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</si>
  <si>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</si>
  <si>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</si>
  <si>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</si>
  <si>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</si>
  <si>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</si>
  <si>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</si>
  <si>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</si>
  <si>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</si>
  <si>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</si>
  <si>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</si>
  <si>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</si>
  <si>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</si>
  <si>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</si>
  <si>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</si>
  <si>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</si>
  <si>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</si>
  <si>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</si>
  <si>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</si>
  <si>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</si>
  <si>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</si>
  <si>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</si>
  <si>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</si>
  <si>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</si>
  <si>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</si>
  <si>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</si>
  <si>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</si>
  <si>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</si>
  <si>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</si>
  <si>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</si>
  <si>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</si>
  <si>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</si>
  <si>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</si>
  <si>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</si>
  <si>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</si>
  <si>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</si>
  <si>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</si>
  <si>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</si>
  <si>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</si>
  <si>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</si>
  <si>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</si>
  <si>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</si>
  <si>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</si>
  <si>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</si>
  <si>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</si>
  <si>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</si>
  <si>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</si>
  <si>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</si>
  <si>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</si>
  <si>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</si>
  <si>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</si>
  <si>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</si>
  <si>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</si>
  <si>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</si>
  <si>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</si>
  <si>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</si>
  <si>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</si>
  <si>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</si>
  <si>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</si>
  <si>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</si>
  <si>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</si>
  <si>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</si>
  <si>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</si>
  <si>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</si>
  <si>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</si>
  <si>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</si>
  <si>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</si>
  <si>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</si>
  <si>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</si>
  <si>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</si>
  <si>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</si>
  <si>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</si>
  <si>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</si>
  <si>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</si>
  <si>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</si>
  <si>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</si>
  <si>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</si>
  <si>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</si>
  <si>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</si>
  <si>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</si>
  <si>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</si>
  <si>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</si>
  <si>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</si>
  <si>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</si>
  <si>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</si>
  <si>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</si>
  <si>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</si>
  <si>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</si>
  <si>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</si>
  <si>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</si>
  <si>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</si>
  <si>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</si>
  <si>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</si>
  <si>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</si>
  <si>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</si>
  <si>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</si>
  <si>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</si>
  <si>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</si>
  <si>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</si>
  <si>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</si>
  <si>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</si>
  <si>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</si>
  <si>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</si>
  <si>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</si>
  <si>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</si>
  <si>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</si>
  <si>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</si>
  <si>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</si>
  <si>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</si>
  <si>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</si>
  <si>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</si>
  <si>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</si>
  <si>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</si>
  <si>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</si>
  <si>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</si>
  <si>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</si>
  <si>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</si>
  <si>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</si>
  <si>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</si>
  <si>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</si>
  <si>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</si>
  <si>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</si>
  <si>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</si>
  <si>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</si>
  <si>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</si>
  <si>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</si>
  <si>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</si>
  <si>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</si>
  <si>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</si>
  <si>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</si>
  <si>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</si>
  <si>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</si>
  <si>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</si>
  <si>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</si>
  <si>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</si>
  <si>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</si>
  <si>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</si>
  <si>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</si>
  <si>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</si>
  <si>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</si>
  <si>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</si>
  <si>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</si>
  <si>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</si>
  <si>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</si>
  <si>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</si>
  <si>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</si>
  <si>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</si>
  <si>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</si>
  <si>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</si>
  <si>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</si>
  <si>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</si>
  <si>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</si>
  <si>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</si>
  <si>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</si>
  <si>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</si>
  <si>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</si>
  <si>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</si>
  <si>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</si>
  <si>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</si>
  <si>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</si>
  <si>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</si>
  <si>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</si>
  <si>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</si>
  <si>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</si>
  <si>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</si>
  <si>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</si>
  <si>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</si>
  <si>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</si>
  <si>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</si>
  <si>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</si>
  <si>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</si>
  <si>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</si>
  <si>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</si>
  <si>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</si>
  <si>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</si>
  <si>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</si>
  <si>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</si>
  <si>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</si>
  <si>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</si>
  <si>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</si>
  <si>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</si>
  <si>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</si>
  <si>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</si>
  <si>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</si>
  <si>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</si>
  <si>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</si>
  <si>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</si>
  <si>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</si>
  <si>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</si>
  <si>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</si>
  <si>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</si>
  <si>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</si>
  <si>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</si>
  <si>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</si>
  <si>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</si>
  <si>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</si>
  <si>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</si>
  <si>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</si>
  <si>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</si>
  <si>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</si>
  <si>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</si>
  <si>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</si>
  <si>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</si>
  <si>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</si>
  <si>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</si>
  <si>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</si>
  <si>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</si>
  <si>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</si>
  <si>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</si>
  <si>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</si>
  <si>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</si>
  <si>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</si>
  <si>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</si>
  <si>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</si>
  <si>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</si>
  <si>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</si>
  <si>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</si>
  <si>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</si>
  <si>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</si>
  <si>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</si>
  <si>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</si>
  <si>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</si>
  <si>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</si>
  <si>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</si>
  <si>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</si>
  <si>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</si>
  <si>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</si>
  <si>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</si>
  <si>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</si>
  <si>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</si>
  <si>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</si>
  <si>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</si>
  <si>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</si>
  <si>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</si>
  <si>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</si>
  <si>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</si>
  <si>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</si>
  <si>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</si>
  <si>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</si>
  <si>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</si>
  <si>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</si>
  <si>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</si>
  <si>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</si>
  <si>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</si>
  <si>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</si>
  <si>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</si>
  <si>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</si>
  <si>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</si>
  <si>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</si>
  <si>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</si>
  <si>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</si>
  <si>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</si>
  <si>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</si>
  <si>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</si>
  <si>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</si>
  <si>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</si>
  <si>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</si>
  <si>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</si>
  <si>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</si>
  <si>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</si>
  <si>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</si>
  <si>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</si>
  <si>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</si>
  <si>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</si>
  <si>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</si>
  <si>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</si>
  <si>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</si>
  <si>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</si>
  <si>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</si>
  <si>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</si>
  <si>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</si>
  <si>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</si>
  <si>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</si>
  <si>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</si>
  <si>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</si>
  <si>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</si>
  <si>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</si>
  <si>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</si>
  <si>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</si>
  <si>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</si>
  <si>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</si>
  <si>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</si>
  <si>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</si>
  <si>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</si>
  <si>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</si>
  <si>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</si>
  <si>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</si>
  <si>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</si>
  <si>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</si>
  <si>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</si>
  <si>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</si>
  <si>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</si>
  <si>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</si>
  <si>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</si>
  <si>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</si>
  <si>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</si>
  <si>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</si>
  <si>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</si>
  <si>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</si>
  <si>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</si>
  <si>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</si>
  <si>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</si>
  <si>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</si>
  <si>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</si>
  <si>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</si>
  <si>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</si>
  <si>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</si>
  <si>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</si>
  <si>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</si>
  <si>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</si>
  <si>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</si>
  <si>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</si>
  <si>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</si>
  <si>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</si>
  <si>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</si>
  <si>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</si>
  <si>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</si>
  <si>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</si>
  <si>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</si>
  <si>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</si>
  <si>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</si>
  <si>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</si>
  <si>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</si>
  <si>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</si>
  <si>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</si>
  <si>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</si>
  <si>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</si>
  <si>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</si>
  <si>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</si>
  <si>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</si>
  <si>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</si>
  <si>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</si>
  <si>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</si>
  <si>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</si>
  <si>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</si>
  <si>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</si>
  <si>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</si>
  <si>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</si>
  <si>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</si>
  <si>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</si>
  <si>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</si>
  <si>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</si>
  <si>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</si>
  <si>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</si>
  <si>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</si>
  <si>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</si>
  <si>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</si>
  <si>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</si>
  <si>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</si>
  <si>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</si>
  <si>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</si>
  <si>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</si>
  <si>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</si>
  <si>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</si>
  <si>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</si>
  <si>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</si>
  <si>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</si>
  <si>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</si>
  <si>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</si>
  <si>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</si>
  <si>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</si>
  <si>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</si>
  <si>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</si>
  <si>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</si>
  <si>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</si>
  <si>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</si>
  <si>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</si>
  <si>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</si>
  <si>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</si>
  <si>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</si>
  <si>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</si>
  <si>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</si>
  <si>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</si>
  <si>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</si>
  <si>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</si>
  <si>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</si>
  <si>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</si>
  <si>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</si>
  <si>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</si>
  <si>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</si>
  <si>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</si>
  <si>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</si>
  <si>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</si>
  <si>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</si>
  <si>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</si>
  <si>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</si>
  <si>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</si>
  <si>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</si>
  <si>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</si>
  <si>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</si>
  <si>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</si>
  <si>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</si>
  <si>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</si>
  <si>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</si>
  <si>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</si>
  <si>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</si>
  <si>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</si>
  <si>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</si>
  <si>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</si>
  <si>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</si>
  <si>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</si>
  <si>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</si>
  <si>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</si>
  <si>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</si>
  <si>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</si>
  <si>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</si>
  <si>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</si>
  <si>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</si>
  <si>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</si>
  <si>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</si>
  <si>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</si>
  <si>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</si>
  <si>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</si>
  <si>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</si>
  <si>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</si>
  <si>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</si>
  <si>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</si>
  <si>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</si>
  <si>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</si>
  <si>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</si>
  <si>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</si>
  <si>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</si>
  <si>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</si>
  <si>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</si>
  <si>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</si>
  <si>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</si>
  <si>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</si>
  <si>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</si>
  <si>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</si>
  <si>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</si>
  <si>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</si>
  <si>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</si>
  <si>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</si>
  <si>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</si>
  <si>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</si>
  <si>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</si>
  <si>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</si>
  <si>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</si>
  <si>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</si>
  <si>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</si>
  <si>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</si>
  <si>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</si>
  <si>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</si>
  <si>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</si>
  <si>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</si>
  <si>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</si>
  <si>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</si>
  <si>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</si>
  <si>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</si>
  <si>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</si>
  <si>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</si>
  <si>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</si>
  <si>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</si>
  <si>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</si>
  <si>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</si>
  <si>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</si>
  <si>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</si>
  <si>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</si>
  <si>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</si>
  <si>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</si>
  <si>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</si>
  <si>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</si>
  <si>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</si>
  <si>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</si>
  <si>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</si>
  <si>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</si>
  <si>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</si>
  <si>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</si>
  <si>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</si>
  <si>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</si>
  <si>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</si>
  <si>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</si>
  <si>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</si>
  <si>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</si>
  <si>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</si>
  <si>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</si>
  <si>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</si>
  <si>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</si>
  <si>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</si>
  <si>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</si>
  <si>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</si>
  <si>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</si>
  <si>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</si>
  <si>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</si>
  <si>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</si>
  <si>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</si>
  <si>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</si>
  <si>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</si>
  <si>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</si>
  <si>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</si>
  <si>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</si>
  <si>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</si>
  <si>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</si>
  <si>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</si>
  <si>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</si>
  <si>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</si>
  <si>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</si>
  <si>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</si>
  <si>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</si>
  <si>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</si>
  <si>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</si>
  <si>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</si>
  <si>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</si>
  <si>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</si>
  <si>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</si>
  <si>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</si>
  <si>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</si>
  <si>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</si>
  <si>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</si>
  <si>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</si>
  <si>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</si>
  <si>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</si>
  <si>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</si>
  <si>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</si>
  <si>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</si>
  <si>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</si>
  <si>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</si>
  <si>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</si>
  <si>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</si>
  <si>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</si>
  <si>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</si>
  <si>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</si>
  <si>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</si>
  <si>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</si>
  <si>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</si>
  <si>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</si>
  <si>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</si>
  <si>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</si>
  <si>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</si>
  <si>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</si>
  <si>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</si>
  <si>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</si>
  <si>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</si>
  <si>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</si>
  <si>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</si>
  <si>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</si>
  <si>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</si>
  <si>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</si>
  <si>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</si>
  <si>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</si>
  <si>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</si>
  <si>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</si>
  <si>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</si>
  <si>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</si>
  <si>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</si>
  <si>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</si>
  <si>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</si>
  <si>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</si>
  <si>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</si>
  <si>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</si>
  <si>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</si>
  <si>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</si>
  <si>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</si>
  <si>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</si>
  <si>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</si>
  <si>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</si>
  <si>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</si>
  <si>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</si>
  <si>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</si>
  <si>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</si>
  <si>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</si>
  <si>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</si>
  <si>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</si>
  <si>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</si>
  <si>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</si>
  <si>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</si>
  <si>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</si>
  <si>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</si>
  <si>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</si>
  <si>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</si>
  <si>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</si>
  <si>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</si>
  <si>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</si>
  <si>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</si>
  <si>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</si>
  <si>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</si>
  <si>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</si>
  <si>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</si>
  <si>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</si>
  <si>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</si>
  <si>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</si>
  <si>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</si>
  <si>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</si>
  <si>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</si>
  <si>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</si>
  <si>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</si>
  <si>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</si>
  <si>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</si>
  <si>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</si>
  <si>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</si>
  <si>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</si>
  <si>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</si>
  <si>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</si>
  <si>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</si>
  <si>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</si>
  <si>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</si>
  <si>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</si>
  <si>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</si>
  <si>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</si>
  <si>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</si>
  <si>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</si>
  <si>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</si>
  <si>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</si>
  <si>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</si>
  <si>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</si>
  <si>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</si>
  <si>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</si>
  <si>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</si>
  <si>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</si>
  <si>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</si>
  <si>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</si>
  <si>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</si>
  <si>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</si>
  <si>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</si>
  <si>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</si>
  <si>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</si>
  <si>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</si>
  <si>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</si>
  <si>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</si>
  <si>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</si>
  <si>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</si>
  <si>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</si>
  <si>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</si>
  <si>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</si>
  <si>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</si>
  <si>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</si>
  <si>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</si>
  <si>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</si>
  <si>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</si>
  <si>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</si>
  <si>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</si>
  <si>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</si>
  <si>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</si>
  <si>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</si>
  <si>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</si>
  <si>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</si>
  <si>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</si>
  <si>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</si>
  <si>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</si>
  <si>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</si>
  <si>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</si>
  <si>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</si>
  <si>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</si>
  <si>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</si>
  <si>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</si>
  <si>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</si>
  <si>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</si>
  <si>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</si>
  <si>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</si>
  <si>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</si>
  <si>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</si>
  <si>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</si>
  <si>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</si>
  <si>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</si>
  <si>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</si>
  <si>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</si>
  <si>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</si>
  <si>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</si>
  <si>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</si>
  <si>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</si>
  <si>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</si>
  <si>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</si>
  <si>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</si>
  <si>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</si>
  <si>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</si>
  <si>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</si>
  <si>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</si>
  <si>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</si>
  <si>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</si>
  <si>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</si>
  <si>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</si>
  <si>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</si>
  <si>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</si>
  <si>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</si>
  <si>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</si>
  <si>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</si>
  <si>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</si>
  <si>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</si>
  <si>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</si>
  <si>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</si>
  <si>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</si>
  <si>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</si>
  <si>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</si>
  <si>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</si>
  <si>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</si>
  <si>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</si>
  <si>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</si>
  <si>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</si>
  <si>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</si>
  <si>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</si>
  <si>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</si>
  <si>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</si>
  <si>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</si>
  <si>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</si>
  <si>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</si>
  <si>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</si>
  <si>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</si>
  <si>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</si>
  <si>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</si>
  <si>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</si>
  <si>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</si>
  <si>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</si>
  <si>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</si>
  <si>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</si>
  <si>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</si>
  <si>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</si>
  <si>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</si>
  <si>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</si>
  <si>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</si>
  <si>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</si>
  <si>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</si>
  <si>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</si>
  <si>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</si>
  <si>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</si>
  <si>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</si>
  <si>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</si>
  <si>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</si>
  <si>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</si>
  <si>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</si>
  <si>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</si>
  <si>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</si>
  <si>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</si>
  <si>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</si>
  <si>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</si>
  <si>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</si>
  <si>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</si>
  <si>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</si>
  <si>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</si>
  <si>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</si>
  <si>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</si>
  <si>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</si>
  <si>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</si>
  <si>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</si>
  <si>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</si>
  <si>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</si>
  <si>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</si>
  <si>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</si>
  <si>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</si>
  <si>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</si>
  <si>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</si>
  <si>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</si>
  <si>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</si>
  <si>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</si>
  <si>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</si>
  <si>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</si>
  <si>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</si>
  <si>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</si>
  <si>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</si>
  <si>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</si>
  <si>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</si>
  <si>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</si>
  <si>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</si>
  <si>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</si>
  <si>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</si>
  <si>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</si>
  <si>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</si>
  <si>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</si>
  <si>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</si>
  <si>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</si>
  <si>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</si>
  <si>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</si>
  <si>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</si>
  <si>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</si>
  <si>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</si>
  <si>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</si>
  <si>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</si>
  <si>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</si>
  <si>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</si>
  <si>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</si>
  <si>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</si>
  <si>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</si>
  <si>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</si>
  <si>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</si>
  <si>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</si>
  <si>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</si>
  <si>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</si>
  <si>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</si>
  <si>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</si>
  <si>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</si>
  <si>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</si>
  <si>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</si>
  <si>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</si>
  <si>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</si>
  <si>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</si>
  <si>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</si>
  <si>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</si>
  <si>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</si>
  <si>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</si>
  <si>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</si>
  <si>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</si>
  <si>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</si>
  <si>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</si>
  <si>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</si>
  <si>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</si>
  <si>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</si>
  <si>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</si>
  <si>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</si>
  <si>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</si>
  <si>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</si>
  <si>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</si>
  <si>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</si>
  <si>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</si>
  <si>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</si>
  <si>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</si>
  <si>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</si>
  <si>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</si>
  <si>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</si>
  <si>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</si>
  <si>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</si>
  <si>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</si>
  <si>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</si>
  <si>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</si>
  <si>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</si>
  <si>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</si>
  <si>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</si>
  <si>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</si>
  <si>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</si>
  <si>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</si>
  <si>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</si>
  <si>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</si>
  <si>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</si>
  <si>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</si>
  <si>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</si>
  <si>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</si>
  <si>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</si>
  <si>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</si>
  <si>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</si>
  <si>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</si>
  <si>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</si>
  <si>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</si>
  <si>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</si>
  <si>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</si>
  <si>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</si>
  <si>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</si>
  <si>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</si>
  <si>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</si>
  <si>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</si>
  <si>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</si>
  <si>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</si>
  <si>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</si>
  <si>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</si>
  <si>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</si>
  <si>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</si>
  <si>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</si>
  <si>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</si>
  <si>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</si>
  <si>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</si>
  <si>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</si>
  <si>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</si>
  <si>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</si>
  <si>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</si>
  <si>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</si>
  <si>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</si>
  <si>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</si>
  <si>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</si>
  <si>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</si>
  <si>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</si>
  <si>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</si>
  <si>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</si>
  <si>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</si>
  <si>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</si>
  <si>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</si>
  <si>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</si>
  <si>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</si>
  <si>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</si>
  <si>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</si>
  <si>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</si>
  <si>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</si>
  <si>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</si>
  <si>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</si>
  <si>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</si>
  <si>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</si>
  <si>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</si>
  <si>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</si>
  <si>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</si>
  <si>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</si>
  <si>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</si>
  <si>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</si>
  <si>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</si>
  <si>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</si>
  <si>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</si>
  <si>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</si>
  <si>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</si>
  <si>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</si>
  <si>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</si>
  <si>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</si>
  <si>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</si>
  <si>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</si>
  <si>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</si>
  <si>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</si>
  <si>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</si>
  <si>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</si>
  <si>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</si>
  <si>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</si>
  <si>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</si>
  <si>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</si>
  <si>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</si>
  <si>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</si>
  <si>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</si>
  <si>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</si>
  <si>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</si>
  <si>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</si>
  <si>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</si>
  <si>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</si>
  <si>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</si>
  <si>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</si>
  <si>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</si>
  <si>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</si>
  <si>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</si>
  <si>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</si>
  <si>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</si>
  <si>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</si>
  <si>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</si>
  <si>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</si>
  <si>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</si>
  <si>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</si>
  <si>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</si>
  <si>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</si>
  <si>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</si>
  <si>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</si>
  <si>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</si>
  <si>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</si>
  <si>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</si>
  <si>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</si>
  <si>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</si>
  <si>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</si>
  <si>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</si>
  <si>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</si>
  <si>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</si>
  <si>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</si>
  <si>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</si>
  <si>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</si>
  <si>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</si>
  <si>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</si>
  <si>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</si>
  <si>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</si>
  <si>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</si>
  <si>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</si>
  <si>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</si>
  <si>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</si>
  <si>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</si>
  <si>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</si>
  <si>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</si>
  <si>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</si>
  <si>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</si>
  <si>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</si>
  <si>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</si>
  <si>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</si>
  <si>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</si>
  <si>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</si>
  <si>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</si>
  <si>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</si>
  <si>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</si>
  <si>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</si>
  <si>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</si>
  <si>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</si>
  <si>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</si>
  <si>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</si>
  <si>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</si>
  <si>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</si>
  <si>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</si>
  <si>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</si>
  <si>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</si>
  <si>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</si>
  <si>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</si>
  <si>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</si>
  <si>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</si>
  <si>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</si>
  <si>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</si>
  <si>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</si>
  <si>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</si>
  <si>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</si>
  <si>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</si>
  <si>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</si>
  <si>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</si>
  <si>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</si>
  <si>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</si>
  <si>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</si>
  <si>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</si>
  <si>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</si>
  <si>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</si>
  <si>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</si>
  <si>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</si>
  <si>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</si>
  <si>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</si>
  <si>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</si>
  <si>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</si>
  <si>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</si>
  <si>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</si>
  <si>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</si>
  <si>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</si>
  <si>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</si>
  <si>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</si>
  <si>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</si>
  <si>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</si>
  <si>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</si>
  <si>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</si>
  <si>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</si>
  <si>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</si>
  <si>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</si>
  <si>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</si>
  <si>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</si>
  <si>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</si>
  <si>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</si>
  <si>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</si>
  <si>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</si>
  <si>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</si>
  <si>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</si>
  <si>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</si>
  <si>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</si>
  <si>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</si>
  <si>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</si>
  <si>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</si>
  <si>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</si>
  <si>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</si>
  <si>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</si>
  <si>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</si>
  <si>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</si>
  <si>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</si>
  <si>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</si>
  <si>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</si>
  <si>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</si>
  <si>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</si>
  <si>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</si>
  <si>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</si>
  <si>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</si>
  <si>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</si>
  <si>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</si>
  <si>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</si>
  <si>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</si>
  <si>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</si>
  <si>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</si>
  <si>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</si>
  <si>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</si>
  <si>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</si>
  <si>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</si>
  <si>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</si>
  <si>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</si>
  <si>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</si>
  <si>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</si>
  <si>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</si>
  <si>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</si>
  <si>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</si>
  <si>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</si>
  <si>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</si>
  <si>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</si>
  <si>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</si>
  <si>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</si>
  <si>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</si>
  <si>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</si>
  <si>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</si>
  <si>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</si>
  <si>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</si>
  <si>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</si>
  <si>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</si>
  <si>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</si>
  <si>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</si>
  <si>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</si>
  <si>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</si>
  <si>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</si>
  <si>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</si>
  <si>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</si>
  <si>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</si>
  <si>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</si>
  <si>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</si>
  <si>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</si>
  <si>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</si>
  <si>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</si>
  <si>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</si>
  <si>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</si>
  <si>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</si>
  <si>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</si>
  <si>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</si>
  <si>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</si>
  <si>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</si>
  <si>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</si>
  <si>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</si>
  <si>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</si>
  <si>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</si>
  <si>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</si>
  <si>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</si>
  <si>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</si>
  <si>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</si>
  <si>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</si>
  <si>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</si>
  <si>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</si>
  <si>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</si>
  <si>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</si>
  <si>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</si>
  <si>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</si>
  <si>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</si>
  <si>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</si>
  <si>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</si>
  <si>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</si>
  <si>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</si>
  <si>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</si>
  <si>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</si>
  <si>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</si>
  <si>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</si>
  <si>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</si>
  <si>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</si>
  <si>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</si>
  <si>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</si>
  <si>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</si>
  <si>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</si>
  <si>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</si>
  <si>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</si>
  <si>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</si>
  <si>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</si>
  <si>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</si>
  <si>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</si>
  <si>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</si>
  <si>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</si>
  <si>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</si>
  <si>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</si>
  <si>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</si>
  <si>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</si>
  <si>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</si>
  <si>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</si>
  <si>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</si>
  <si>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</si>
  <si>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</si>
  <si>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</si>
  <si>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</si>
  <si>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</si>
  <si>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</si>
  <si>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</si>
  <si>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</si>
  <si>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</si>
  <si>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</si>
  <si>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</si>
  <si>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</si>
  <si>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</si>
  <si>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</si>
  <si>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</si>
  <si>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</si>
  <si>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</si>
  <si>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</si>
  <si>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</si>
  <si>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</si>
  <si>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</si>
  <si>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</si>
  <si>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</si>
  <si>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</si>
  <si>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</si>
  <si>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</si>
  <si>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</si>
  <si>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</si>
  <si>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</si>
  <si>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</si>
  <si>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</si>
  <si>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</si>
  <si>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</si>
  <si>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</si>
  <si>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</si>
  <si>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</si>
  <si>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</si>
  <si>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</si>
  <si>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</si>
  <si>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</si>
  <si>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</si>
  <si>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</si>
  <si>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</si>
  <si>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</si>
  <si>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</si>
  <si>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</si>
  <si>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</si>
  <si>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</si>
  <si>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</si>
  <si>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</si>
  <si>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</si>
  <si>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</si>
  <si>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</si>
  <si>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</si>
  <si>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</si>
  <si>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</si>
  <si>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</si>
  <si>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</si>
  <si>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</si>
  <si>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</si>
  <si>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</si>
  <si>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</si>
  <si>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</si>
  <si>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</si>
  <si>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</si>
  <si>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</si>
  <si>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</si>
  <si>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</si>
  <si>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</si>
  <si>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</si>
  <si>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</si>
  <si>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</si>
  <si>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</si>
  <si>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</si>
  <si>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</si>
  <si>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</si>
  <si>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</si>
  <si>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</si>
  <si>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</si>
  <si>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</si>
  <si>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</si>
  <si>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</si>
  <si>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</si>
  <si>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</si>
  <si>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</si>
  <si>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</si>
  <si>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</si>
  <si>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</si>
  <si>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</si>
  <si>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</si>
  <si>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</si>
  <si>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</si>
  <si>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</si>
  <si>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</si>
  <si>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</si>
  <si>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</si>
  <si>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</si>
  <si>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</si>
  <si>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</si>
  <si>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</si>
  <si>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</si>
  <si>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</si>
  <si>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</si>
  <si>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</si>
  <si>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</si>
  <si>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</si>
  <si>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</si>
  <si>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</si>
  <si>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</si>
  <si>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</si>
  <si>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</si>
  <si>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</si>
  <si>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</si>
  <si>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</si>
  <si>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</si>
  <si>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</si>
  <si>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</si>
  <si>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</si>
  <si>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</si>
  <si>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</si>
  <si>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</si>
  <si>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</si>
  <si>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</si>
  <si>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</si>
  <si>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</si>
  <si>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</si>
  <si>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</si>
  <si>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</si>
  <si>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</si>
  <si>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</si>
  <si>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</si>
  <si>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</si>
  <si>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</si>
  <si>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</si>
  <si>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</si>
  <si>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</si>
  <si>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</si>
  <si>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</si>
  <si>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</si>
  <si>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</si>
  <si>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</si>
  <si>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</si>
  <si>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</si>
  <si>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</si>
  <si>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</si>
  <si>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</si>
  <si>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</si>
  <si>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</si>
  <si>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</si>
  <si>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</si>
  <si>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</si>
  <si>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</si>
  <si>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</si>
  <si>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</si>
  <si>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</si>
  <si>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</si>
  <si>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</si>
  <si>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</si>
  <si>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</si>
  <si>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</si>
  <si>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</si>
  <si>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</si>
  <si>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</si>
  <si>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</si>
  <si>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</si>
  <si>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</si>
  <si>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</si>
  <si>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</si>
  <si>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</si>
  <si>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</si>
  <si>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</si>
  <si>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</si>
  <si>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</si>
  <si>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</si>
  <si>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</si>
  <si>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</si>
  <si>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</si>
  <si>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</si>
  <si>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</si>
  <si>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</si>
  <si>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</si>
  <si>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</si>
  <si>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</si>
  <si>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</si>
  <si>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</si>
  <si>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</si>
  <si>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</si>
  <si>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</si>
  <si>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</si>
  <si>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</si>
  <si>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</si>
  <si>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</si>
  <si>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</si>
  <si>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</si>
  <si>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</si>
  <si>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</si>
  <si>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</si>
  <si>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</si>
  <si>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</si>
  <si>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</si>
  <si>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</si>
  <si>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</si>
  <si>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</si>
  <si>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</si>
  <si>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</si>
  <si>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</si>
  <si>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</si>
  <si>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</si>
  <si>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</si>
  <si>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</si>
  <si>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</si>
  <si>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</si>
  <si>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</si>
  <si>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</si>
  <si>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</si>
  <si>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</si>
  <si>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</si>
  <si>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</si>
  <si>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</si>
  <si>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</si>
  <si>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</si>
  <si>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</si>
  <si>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</si>
  <si>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</si>
  <si>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</si>
  <si>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</si>
  <si>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</si>
  <si>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</si>
  <si>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</si>
  <si>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</si>
  <si>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</si>
  <si>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</si>
  <si>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</si>
  <si>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</si>
  <si>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</si>
  <si>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</si>
  <si>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</si>
  <si>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</si>
  <si>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</si>
  <si>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</si>
  <si>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</si>
  <si>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</si>
  <si>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</si>
  <si>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</si>
  <si>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</si>
  <si>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</si>
  <si>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</si>
  <si>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</si>
  <si>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</si>
  <si>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</si>
  <si>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</si>
  <si>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</si>
  <si>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</si>
  <si>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</si>
  <si>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</si>
  <si>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</si>
  <si>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</si>
  <si>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</si>
  <si>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</si>
  <si>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</si>
  <si>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</si>
  <si>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</si>
  <si>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</si>
  <si>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</si>
  <si>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</si>
  <si>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</si>
  <si>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</si>
  <si>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</si>
  <si>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</si>
  <si>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</si>
  <si>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</si>
  <si>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</si>
  <si>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</si>
  <si>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</si>
  <si>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</si>
  <si>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</si>
  <si>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</si>
  <si>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</si>
  <si>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</si>
  <si>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</si>
  <si>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</si>
  <si>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</si>
  <si>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</si>
  <si>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</si>
  <si>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</si>
  <si>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</si>
  <si>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</si>
  <si>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</si>
  <si>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</si>
  <si>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</si>
  <si>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</si>
  <si>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</si>
  <si>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</si>
  <si>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</si>
  <si>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</si>
  <si>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</si>
  <si>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</si>
  <si>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</si>
  <si>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</si>
  <si>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</si>
  <si>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</si>
  <si>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</si>
  <si>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</si>
  <si>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</si>
  <si>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</si>
  <si>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</si>
  <si>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</si>
  <si>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</si>
  <si>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</si>
  <si>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</si>
  <si>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</si>
  <si>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</si>
  <si>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</si>
  <si>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</si>
  <si>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</si>
  <si>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</si>
  <si>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</si>
  <si>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</si>
  <si>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</si>
  <si>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</si>
  <si>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</si>
  <si>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</si>
  <si>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</si>
  <si>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</si>
  <si>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</si>
  <si>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</si>
  <si>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</si>
  <si>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</si>
  <si>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</si>
  <si>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</si>
  <si>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</si>
  <si>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</si>
  <si>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</si>
  <si>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</si>
  <si>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</si>
  <si>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</si>
  <si>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</si>
  <si>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</si>
  <si>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</si>
  <si>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</si>
  <si>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</si>
  <si>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</si>
  <si>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</si>
  <si>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</si>
  <si>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</si>
  <si>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</si>
  <si>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</si>
  <si>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</si>
  <si>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</si>
  <si>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</si>
  <si>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</si>
  <si>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</si>
  <si>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</si>
  <si>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</si>
  <si>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</si>
  <si>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</si>
  <si>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</si>
  <si>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</si>
  <si>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</si>
  <si>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</si>
  <si>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</si>
  <si>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</si>
  <si>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</si>
  <si>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</si>
  <si>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</si>
  <si>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</si>
  <si>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</si>
  <si>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</si>
  <si>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</si>
  <si>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</si>
  <si>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</si>
  <si>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</si>
  <si>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</si>
  <si>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</si>
  <si>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</si>
  <si>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</si>
  <si>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</si>
  <si>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</si>
  <si>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</si>
  <si>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</si>
  <si>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</si>
  <si>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</si>
  <si>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</si>
  <si>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</si>
  <si>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</si>
  <si>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</si>
  <si>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</si>
  <si>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</si>
  <si>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</si>
  <si>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</si>
  <si>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</si>
  <si>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</si>
  <si>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</si>
  <si>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</si>
  <si>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</si>
  <si>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</si>
  <si>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</si>
  <si>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</si>
  <si>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</si>
  <si>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</si>
  <si>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</si>
  <si>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</si>
  <si>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</si>
  <si>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</si>
  <si>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</si>
  <si>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</si>
  <si>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</si>
  <si>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</si>
  <si>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</si>
  <si>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</si>
  <si>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</si>
  <si>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</si>
  <si>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</si>
  <si>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</si>
  <si>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</si>
  <si>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</si>
  <si>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</si>
  <si>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</si>
  <si>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</si>
  <si>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</si>
  <si>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</si>
  <si>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</si>
  <si>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</si>
  <si>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</si>
  <si>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</si>
  <si>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</si>
  <si>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</si>
  <si>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</si>
  <si>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</si>
  <si>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</si>
  <si>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</si>
  <si>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</si>
  <si>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</si>
  <si>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</si>
  <si>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</si>
  <si>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</si>
  <si>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</si>
  <si>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</si>
  <si>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</si>
  <si>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</si>
  <si>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</si>
  <si>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</si>
  <si>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</si>
  <si>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</si>
  <si>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</si>
  <si>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</si>
  <si>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</si>
  <si>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</si>
  <si>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</si>
  <si>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</si>
  <si>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</si>
  <si>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</si>
  <si>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</si>
  <si>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</si>
  <si>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</si>
  <si>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</si>
  <si>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</si>
  <si>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</si>
  <si>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</si>
  <si>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</si>
  <si>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</si>
  <si>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</si>
  <si>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</si>
  <si>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</si>
  <si>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</si>
  <si>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</si>
  <si>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</si>
  <si>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</si>
  <si>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</si>
  <si>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</si>
  <si>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</si>
  <si>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</si>
  <si>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</si>
  <si>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</si>
  <si>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</si>
  <si>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</si>
  <si>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</si>
  <si>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</si>
  <si>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</si>
  <si>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</si>
  <si>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</si>
  <si>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</si>
  <si>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</si>
  <si>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</si>
  <si>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</si>
  <si>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</si>
  <si>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</si>
  <si>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</si>
  <si>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</si>
  <si>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</si>
  <si>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</si>
  <si>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</si>
  <si>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</si>
  <si>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</si>
  <si>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</si>
  <si>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</si>
  <si>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</si>
  <si>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</si>
  <si>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</si>
  <si>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</si>
  <si>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</si>
  <si>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</si>
  <si>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</si>
  <si>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</si>
  <si>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</si>
  <si>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</si>
  <si>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</si>
  <si>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</si>
  <si>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</si>
  <si>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</si>
  <si>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</si>
  <si>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</si>
  <si>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</si>
  <si>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</si>
  <si>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</si>
  <si>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</si>
  <si>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</si>
  <si>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</si>
  <si>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</si>
  <si>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</si>
  <si>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</si>
  <si>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</si>
  <si>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</si>
  <si>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</si>
  <si>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</si>
  <si>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</si>
  <si>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</si>
  <si>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</si>
  <si>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</si>
  <si>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</si>
  <si>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</si>
  <si>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</si>
  <si>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</si>
  <si>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</si>
  <si>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</si>
  <si>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</si>
  <si>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</si>
  <si>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</si>
  <si>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</si>
  <si>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</si>
  <si>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</si>
  <si>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</si>
  <si>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</si>
  <si>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</si>
  <si>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</si>
  <si>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</si>
  <si>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</si>
  <si>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</si>
  <si>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</si>
  <si>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</si>
  <si>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</si>
  <si>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</si>
  <si>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</si>
  <si>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</si>
  <si>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</si>
  <si>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</si>
  <si>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</si>
  <si>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</si>
  <si>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</si>
  <si>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</si>
  <si>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</si>
  <si>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</si>
  <si>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</si>
  <si>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</si>
  <si>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</si>
  <si>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</si>
  <si>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</si>
  <si>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</si>
  <si>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</si>
  <si>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</si>
  <si>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</si>
  <si>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</si>
  <si>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</si>
  <si>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</si>
  <si>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</si>
  <si>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</si>
  <si>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</si>
  <si>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</si>
  <si>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</si>
  <si>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</si>
  <si>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</si>
  <si>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</si>
  <si>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</si>
  <si>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</si>
  <si>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</si>
  <si>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</si>
  <si>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</si>
  <si>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</si>
  <si>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</si>
  <si>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</si>
  <si>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</si>
  <si>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</si>
  <si>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</si>
  <si>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</si>
  <si>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</si>
  <si>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</si>
  <si>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</si>
  <si>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</si>
  <si>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</si>
  <si>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</si>
  <si>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</si>
  <si>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</si>
  <si>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</si>
  <si>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</si>
  <si>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</si>
  <si>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</si>
  <si>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</si>
  <si>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</si>
  <si>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</si>
  <si>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</si>
  <si>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</si>
  <si>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</si>
  <si>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</si>
  <si>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</si>
  <si>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</si>
  <si>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</si>
  <si>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</si>
  <si>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</si>
  <si>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</si>
  <si>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</si>
  <si>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</si>
  <si>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</si>
  <si>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</si>
  <si>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</si>
  <si>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</si>
  <si>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</si>
  <si>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</si>
  <si>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</si>
  <si>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</si>
  <si>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</si>
  <si>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</si>
  <si>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</si>
  <si>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</si>
  <si>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</si>
  <si>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</si>
  <si>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</si>
  <si>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</si>
  <si>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</si>
  <si>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</si>
  <si>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</si>
  <si>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</si>
  <si>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</si>
  <si>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</si>
  <si>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</si>
  <si>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</si>
  <si>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</si>
  <si>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</si>
  <si>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</si>
  <si>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</si>
  <si>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</si>
  <si>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</si>
  <si>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</si>
  <si>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</si>
  <si>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</si>
  <si>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</si>
  <si>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</si>
  <si>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</si>
  <si>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</si>
  <si>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</si>
  <si>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</si>
  <si>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</si>
  <si>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</si>
  <si>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</si>
  <si>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</si>
  <si>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</si>
  <si>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</si>
  <si>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</si>
  <si>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</si>
  <si>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</si>
  <si>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</si>
  <si>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</si>
  <si>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</si>
  <si>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</si>
  <si>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</si>
  <si>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</si>
  <si>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</si>
  <si>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</si>
  <si>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</si>
  <si>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</si>
  <si>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</si>
  <si>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</si>
  <si>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</si>
  <si>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</si>
  <si>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</si>
  <si>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</si>
  <si>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</si>
  <si>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</si>
  <si>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</si>
  <si>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</si>
  <si>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</si>
  <si>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</si>
  <si>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</si>
  <si>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</si>
  <si>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</si>
  <si>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</si>
  <si>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</si>
  <si>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</si>
  <si>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</si>
  <si>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</si>
  <si>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</si>
  <si>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</si>
  <si>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</si>
  <si>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</si>
  <si>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</si>
  <si>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</si>
  <si>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</si>
  <si>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</si>
  <si>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</si>
  <si>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</si>
  <si>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</si>
  <si>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</si>
  <si>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</si>
  <si>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</si>
  <si>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</si>
  <si>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</si>
  <si>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</si>
  <si>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</si>
  <si>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</si>
  <si>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</si>
  <si>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</si>
  <si>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</si>
  <si>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</si>
  <si>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</si>
  <si>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</si>
  <si>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</si>
  <si>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</si>
  <si>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</si>
  <si>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</si>
  <si>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</si>
  <si>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</si>
  <si>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</si>
  <si>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</si>
  <si>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</si>
  <si>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</si>
  <si>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</si>
  <si>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</si>
  <si>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</si>
  <si>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</si>
  <si>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</si>
  <si>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</si>
  <si>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</si>
  <si>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</si>
  <si>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</si>
  <si>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</si>
  <si>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</si>
  <si>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</si>
  <si>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</si>
  <si>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</si>
  <si>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</si>
  <si>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</si>
  <si>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</si>
  <si>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</si>
  <si>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</si>
  <si>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</si>
  <si>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</si>
  <si>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</si>
  <si>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</si>
  <si>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</si>
  <si>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</si>
  <si>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</si>
  <si>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</si>
  <si>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</si>
  <si>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</si>
  <si>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</si>
  <si>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</si>
  <si>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</si>
  <si>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</si>
  <si>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</si>
  <si>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</si>
  <si>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</si>
  <si>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</si>
  <si>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</si>
  <si>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</si>
  <si>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</si>
  <si>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</si>
  <si>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</si>
  <si>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</si>
  <si>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</si>
  <si>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</si>
  <si>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</si>
  <si>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</si>
  <si>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</si>
  <si>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</si>
  <si>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</si>
  <si>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</si>
  <si>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</si>
  <si>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</si>
  <si>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</si>
  <si>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</si>
  <si>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</si>
  <si>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</si>
  <si>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</si>
  <si>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</si>
  <si>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</si>
  <si>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</si>
  <si>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</si>
  <si>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</si>
  <si>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</si>
  <si>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</si>
  <si>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</si>
  <si>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</si>
  <si>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</si>
  <si>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</si>
  <si>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</si>
  <si>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</si>
  <si>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</si>
  <si>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</si>
  <si>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</si>
  <si>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</si>
  <si>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</si>
  <si>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</si>
  <si>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</si>
  <si>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</si>
  <si>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</si>
  <si>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</si>
  <si>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</si>
  <si>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</si>
  <si>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</si>
  <si>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</si>
  <si>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</si>
  <si>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</si>
  <si>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</si>
  <si>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</si>
  <si>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</si>
  <si>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</si>
  <si>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</si>
  <si>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</si>
  <si>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</si>
  <si>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</si>
  <si>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</si>
  <si>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</si>
  <si>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</si>
  <si>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</si>
  <si>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</si>
  <si>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</si>
  <si>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</si>
  <si>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</si>
  <si>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</si>
  <si>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</si>
  <si>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</si>
  <si>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</si>
  <si>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</si>
  <si>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</si>
  <si>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</si>
  <si>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</si>
  <si>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</si>
  <si>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</si>
  <si>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</si>
  <si>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</si>
  <si>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</si>
  <si>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</si>
  <si>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</si>
  <si>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</si>
  <si>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</si>
  <si>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</si>
  <si>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</si>
  <si>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</si>
  <si>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</si>
  <si>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</si>
  <si>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</si>
  <si>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</si>
  <si>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</si>
  <si>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</si>
  <si>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</si>
  <si>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</si>
  <si>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</si>
  <si>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</si>
  <si>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</si>
  <si>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</si>
  <si>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</si>
  <si>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</si>
  <si>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</si>
  <si>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</si>
  <si>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</si>
  <si>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</si>
  <si>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</si>
  <si>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</si>
  <si>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</si>
  <si>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</si>
  <si>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</si>
  <si>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</si>
  <si>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</si>
  <si>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</si>
  <si>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</si>
  <si>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</si>
  <si>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</si>
  <si>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</si>
  <si>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</si>
  <si>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</si>
  <si>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</si>
  <si>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</si>
  <si>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</si>
  <si>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</si>
  <si>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</si>
  <si>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</si>
  <si>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</si>
  <si>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</si>
  <si>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</si>
  <si>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</si>
  <si>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</si>
  <si>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</si>
  <si>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</si>
  <si>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</si>
  <si>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</si>
  <si>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</si>
  <si>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</si>
  <si>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</si>
  <si>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</si>
  <si>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</si>
  <si>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</si>
  <si>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</si>
  <si>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</si>
  <si>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</si>
  <si>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</si>
  <si>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</si>
  <si>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</si>
  <si>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</si>
  <si>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</si>
  <si>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</si>
  <si>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</si>
  <si>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</si>
  <si>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</si>
  <si>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</si>
  <si>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</si>
  <si>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</si>
  <si>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</si>
  <si>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</si>
  <si>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</si>
  <si>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</si>
  <si>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</si>
  <si>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</si>
  <si>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</si>
  <si>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</si>
  <si>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</si>
  <si>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</si>
  <si>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</si>
  <si>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</si>
  <si>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</si>
  <si>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</si>
  <si>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</si>
  <si>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</si>
  <si>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</si>
  <si>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</si>
  <si>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</si>
  <si>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</si>
  <si>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</si>
  <si>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</si>
  <si>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</si>
  <si>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</si>
  <si>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</si>
  <si>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</si>
  <si>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</si>
  <si>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</si>
  <si>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</si>
  <si>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</si>
  <si>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</si>
  <si>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</si>
  <si>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</si>
  <si>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</si>
  <si>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</si>
  <si>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</si>
  <si>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</si>
  <si>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</si>
  <si>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</si>
  <si>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</si>
  <si>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</si>
  <si>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</si>
  <si>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</si>
  <si>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</si>
  <si>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</si>
  <si>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</si>
  <si>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</si>
  <si>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</si>
  <si>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</si>
  <si>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</si>
  <si>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</si>
  <si>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</si>
  <si>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</si>
  <si>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</si>
  <si>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</si>
  <si>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</si>
  <si>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</si>
  <si>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</si>
  <si>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</si>
  <si>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</si>
  <si>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</si>
  <si>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</si>
  <si>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</si>
  <si>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</si>
  <si>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</si>
  <si>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</si>
  <si>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</si>
  <si>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</si>
  <si>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</si>
  <si>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</si>
  <si>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</si>
  <si>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</si>
  <si>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</si>
  <si>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</si>
  <si>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</si>
  <si>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</si>
  <si>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</si>
  <si>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</si>
  <si>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</si>
  <si>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</si>
  <si>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</si>
  <si>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</si>
  <si>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</si>
  <si>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</si>
  <si>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</si>
  <si>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</si>
  <si>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</si>
  <si>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</si>
  <si>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</si>
  <si>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</si>
  <si>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</si>
  <si>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</si>
  <si>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</si>
  <si>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</si>
  <si>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</si>
  <si>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</si>
  <si>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</si>
  <si>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</si>
  <si>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</si>
  <si>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</si>
  <si>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</si>
  <si>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</si>
  <si>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</si>
  <si>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</si>
  <si>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</si>
  <si>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</si>
  <si>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</si>
  <si>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</si>
  <si>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</si>
  <si>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</si>
  <si>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</si>
  <si>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</si>
  <si>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</si>
  <si>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</si>
  <si>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</si>
  <si>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</si>
  <si>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</si>
  <si>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</si>
  <si>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</si>
  <si>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</si>
  <si>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</si>
  <si>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</si>
  <si>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</si>
  <si>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</si>
  <si>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</si>
  <si>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</si>
  <si>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</si>
  <si>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</si>
  <si>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</si>
  <si>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</si>
  <si>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</si>
  <si>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</si>
  <si>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</si>
  <si>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</si>
  <si>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</si>
  <si>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</si>
  <si>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</si>
  <si>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</si>
  <si>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</si>
  <si>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</si>
  <si>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</si>
  <si>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</si>
  <si>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</si>
  <si>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</si>
  <si>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</si>
  <si>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</si>
  <si>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</si>
  <si>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</si>
  <si>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</si>
  <si>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</si>
  <si>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</si>
  <si>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</si>
  <si>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</si>
  <si>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</si>
  <si>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</si>
  <si>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</si>
  <si>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</si>
  <si>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</si>
  <si>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</si>
  <si>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</si>
  <si>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</si>
  <si>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</si>
  <si>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</si>
  <si>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</si>
  <si>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</si>
  <si>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</si>
  <si>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</si>
  <si>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</si>
  <si>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</si>
  <si>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</si>
  <si>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</si>
  <si>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</si>
  <si>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</si>
  <si>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</si>
  <si>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</si>
  <si>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</si>
  <si>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</si>
  <si>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</si>
  <si>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</si>
  <si>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</si>
  <si>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</si>
  <si>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</si>
  <si>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</si>
  <si>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</si>
  <si>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</si>
  <si>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</si>
  <si>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</si>
  <si>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</si>
  <si>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</si>
  <si>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</si>
  <si>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</si>
  <si>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</si>
  <si>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</si>
  <si>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</si>
  <si>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</si>
  <si>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</si>
  <si>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</si>
  <si>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</si>
  <si>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</si>
  <si>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</si>
  <si>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</si>
  <si>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</si>
  <si>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</si>
  <si>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</si>
  <si>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</si>
  <si>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</si>
  <si>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</si>
  <si>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</si>
  <si>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</si>
  <si>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</si>
  <si>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</si>
  <si>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</si>
  <si>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</si>
  <si>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</si>
  <si>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</si>
  <si>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</si>
  <si>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</si>
  <si>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</si>
  <si>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</si>
  <si>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</si>
  <si>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</si>
  <si>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</si>
  <si>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</si>
  <si>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</si>
  <si>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</si>
  <si>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</si>
  <si>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</si>
  <si>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</si>
  <si>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</si>
  <si>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</si>
  <si>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</si>
  <si>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</si>
  <si>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</si>
  <si>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</si>
  <si>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</si>
  <si>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</si>
  <si>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</si>
  <si>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</si>
  <si>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</si>
  <si>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</si>
  <si>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</si>
  <si>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</si>
  <si>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</si>
  <si>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</si>
  <si>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</si>
  <si>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</si>
  <si>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</si>
  <si>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</si>
  <si>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</si>
  <si>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</si>
  <si>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</si>
  <si>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</si>
  <si>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</si>
  <si>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</si>
  <si>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</si>
  <si>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</si>
  <si>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</si>
  <si>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</si>
  <si>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</si>
  <si>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</si>
  <si>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</si>
  <si>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</si>
  <si>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</si>
  <si>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</si>
  <si>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</si>
  <si>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</si>
  <si>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</si>
  <si>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</si>
  <si>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</si>
  <si>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</si>
  <si>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</si>
  <si>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</si>
  <si>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</si>
  <si>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</si>
  <si>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</si>
  <si>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</si>
  <si>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</si>
  <si>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</si>
  <si>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</si>
  <si>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</si>
  <si>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</si>
  <si>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</si>
  <si>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</si>
  <si>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</si>
  <si>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</si>
  <si>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</si>
  <si>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</si>
  <si>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</si>
  <si>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</si>
  <si>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</si>
  <si>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</si>
  <si>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</si>
  <si>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</si>
  <si>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</si>
  <si>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</si>
  <si>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</si>
  <si>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</si>
  <si>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</si>
  <si>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</si>
  <si>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</si>
  <si>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</si>
  <si>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</si>
  <si>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</si>
  <si>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</si>
  <si>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</si>
  <si>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</si>
  <si>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</si>
  <si>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</si>
  <si>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</si>
  <si>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</si>
  <si>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</si>
  <si>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</si>
  <si>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</si>
  <si>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</si>
  <si>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</si>
  <si>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</si>
  <si>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</si>
  <si>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</si>
  <si>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</si>
  <si>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</si>
  <si>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</si>
  <si>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</si>
  <si>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</si>
  <si>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</si>
  <si>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</si>
  <si>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</si>
  <si>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</si>
  <si>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</si>
  <si>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</si>
  <si>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</si>
  <si>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</si>
  <si>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</si>
  <si>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</si>
  <si>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</si>
  <si>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</si>
  <si>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</si>
  <si>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</si>
  <si>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</si>
  <si>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</si>
  <si>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</si>
  <si>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</si>
  <si>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</si>
  <si>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</si>
  <si>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</si>
  <si>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</si>
  <si>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</si>
  <si>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</si>
  <si>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</si>
  <si>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</si>
  <si>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</si>
  <si>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</si>
  <si>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</si>
  <si>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</si>
  <si>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</si>
  <si>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</si>
  <si>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</si>
  <si>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</si>
  <si>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</si>
  <si>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</si>
  <si>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</si>
  <si>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</si>
  <si>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</si>
  <si>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</si>
  <si>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</si>
  <si>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</si>
  <si>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</si>
  <si>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</si>
  <si>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</si>
  <si>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</si>
  <si>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</si>
  <si>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</si>
  <si>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</si>
  <si>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</si>
  <si>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</si>
  <si>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</si>
  <si>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</si>
  <si>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</si>
  <si>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</si>
  <si>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</si>
  <si>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</si>
  <si>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</si>
  <si>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</si>
  <si>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</si>
  <si>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</si>
  <si>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</si>
  <si>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</si>
  <si>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</si>
  <si>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</si>
  <si>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</si>
  <si>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</si>
  <si>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</si>
  <si>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</si>
  <si>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</si>
  <si>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</si>
  <si>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</si>
  <si>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</si>
  <si>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</si>
  <si>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</si>
  <si>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</si>
  <si>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</si>
  <si>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</si>
  <si>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</si>
  <si>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</si>
  <si>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</si>
  <si>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</si>
  <si>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</si>
  <si>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</si>
  <si>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</si>
  <si>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</si>
  <si>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</si>
  <si>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</si>
  <si>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</si>
  <si>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</si>
  <si>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</si>
  <si>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</si>
  <si>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</si>
  <si>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</si>
  <si>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</si>
  <si>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</si>
  <si>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</si>
  <si>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</si>
  <si>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</si>
  <si>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</si>
  <si>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</si>
  <si>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</si>
  <si>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</si>
  <si>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</si>
  <si>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</si>
  <si>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</si>
  <si>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</si>
  <si>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</si>
  <si>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</si>
  <si>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</si>
  <si>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</si>
  <si>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</si>
  <si>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</si>
  <si>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</si>
  <si>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</si>
  <si>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</si>
  <si>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</si>
  <si>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</si>
  <si>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</si>
  <si>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</si>
  <si>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</si>
  <si>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</si>
  <si>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</si>
  <si>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</si>
  <si>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</si>
  <si>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</si>
  <si>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</si>
  <si>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</si>
  <si>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</si>
  <si>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</si>
  <si>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</si>
  <si>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</si>
  <si>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</si>
  <si>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</si>
  <si>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</si>
  <si>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</si>
  <si>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</si>
  <si>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</si>
  <si>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</si>
  <si>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</si>
  <si>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</si>
  <si>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</si>
  <si>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</si>
  <si>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</si>
  <si>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</si>
  <si>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</si>
  <si>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</si>
  <si>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</si>
  <si>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</si>
  <si>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</si>
  <si>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</si>
  <si>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</si>
  <si>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</si>
  <si>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</si>
  <si>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</si>
  <si>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</si>
  <si>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</si>
  <si>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</si>
  <si>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</si>
  <si>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</si>
  <si>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</si>
  <si>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</si>
  <si>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</si>
  <si>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</si>
  <si>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</si>
  <si>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</si>
  <si>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</si>
  <si>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</si>
  <si>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</si>
  <si>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</si>
  <si>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</si>
  <si>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</si>
  <si>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</si>
  <si>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</si>
  <si>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</si>
  <si>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</si>
  <si>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</si>
  <si>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</si>
  <si>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</si>
  <si>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</si>
  <si>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</si>
  <si>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</si>
  <si>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</si>
  <si>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</si>
  <si>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</si>
  <si>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</si>
  <si>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</si>
  <si>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</si>
  <si>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</si>
  <si>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</si>
  <si>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</si>
  <si>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</si>
  <si>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</si>
  <si>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</si>
  <si>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</si>
  <si>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</si>
  <si>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</si>
  <si>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</si>
  <si>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</si>
  <si>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</si>
  <si>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</si>
  <si>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</si>
  <si>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</si>
  <si>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</si>
  <si>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</si>
  <si>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</si>
  <si>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</si>
  <si>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</si>
  <si>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</si>
  <si>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</si>
  <si>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</si>
  <si>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</si>
  <si>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</si>
  <si>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</si>
  <si>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</si>
  <si>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</si>
  <si>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</si>
  <si>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</si>
  <si>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</si>
  <si>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</si>
  <si>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</si>
  <si>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</si>
  <si>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</si>
  <si>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</si>
  <si>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</si>
  <si>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</si>
  <si>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</si>
  <si>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</si>
  <si>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</si>
  <si>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</si>
  <si>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</si>
  <si>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</si>
  <si>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</si>
  <si>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</si>
  <si>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</si>
  <si>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</si>
  <si>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</si>
  <si>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</si>
  <si>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</si>
  <si>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</si>
  <si>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</si>
  <si>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</si>
  <si>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</si>
  <si>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</si>
  <si>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</si>
  <si>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</si>
  <si>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</si>
  <si>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</si>
  <si>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</si>
  <si>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</si>
  <si>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</si>
  <si>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</si>
  <si>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</si>
  <si>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</si>
  <si>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</si>
  <si>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</si>
  <si>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</si>
  <si>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</si>
  <si>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</si>
  <si>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</si>
  <si>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</si>
  <si>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</si>
  <si>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</si>
  <si>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</si>
  <si>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</si>
  <si>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</si>
  <si>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</si>
  <si>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</si>
  <si>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</si>
  <si>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</si>
  <si>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</si>
  <si>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</si>
  <si>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</si>
  <si>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</si>
  <si>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</si>
  <si>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</si>
  <si>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</si>
  <si>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</si>
  <si>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</si>
  <si>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</si>
  <si>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</si>
  <si>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</si>
  <si>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</si>
  <si>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</si>
  <si>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</si>
  <si>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</si>
  <si>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</si>
  <si>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</si>
  <si>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</si>
  <si>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</si>
  <si>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</si>
  <si>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</si>
  <si>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</si>
  <si>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</si>
  <si>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</si>
  <si>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</si>
  <si>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</si>
  <si>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</si>
  <si>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</si>
  <si>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</si>
  <si>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</si>
  <si>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</si>
  <si>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</si>
  <si>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</si>
  <si>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</si>
  <si>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</si>
  <si>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</si>
  <si>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</si>
  <si>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</si>
  <si>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</si>
  <si>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</si>
  <si>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</si>
  <si>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</si>
  <si>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</si>
  <si>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</si>
  <si>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</si>
  <si>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</si>
  <si>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</si>
  <si>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</si>
  <si>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</si>
  <si>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</si>
  <si>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</si>
  <si>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</si>
  <si>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</si>
  <si>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</si>
  <si>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</si>
  <si>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</si>
  <si>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</si>
  <si>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</si>
  <si>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</si>
  <si>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</si>
  <si>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</si>
  <si>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</si>
  <si>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</si>
  <si>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</si>
  <si>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</si>
  <si>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</si>
  <si>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</si>
  <si>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</si>
  <si>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</si>
  <si>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</si>
  <si>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</si>
  <si>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</si>
  <si>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</si>
  <si>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</si>
  <si>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</si>
  <si>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</si>
  <si>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</si>
  <si>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</si>
  <si>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</si>
  <si>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</si>
  <si>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</si>
  <si>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</si>
  <si>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</si>
  <si>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</si>
  <si>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</si>
  <si>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</si>
  <si>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</si>
  <si>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</si>
  <si>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</si>
  <si>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</si>
  <si>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</si>
  <si>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</si>
  <si>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</si>
  <si>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</si>
  <si>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</si>
  <si>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</si>
  <si>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</si>
  <si>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</si>
  <si>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</si>
  <si>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</si>
  <si>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</si>
  <si>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</si>
  <si>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</si>
  <si>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</si>
  <si>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</si>
  <si>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</si>
  <si>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</si>
  <si>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</si>
  <si>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</si>
  <si>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</si>
  <si>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</si>
  <si>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</si>
  <si>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</si>
  <si>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</si>
  <si>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</si>
  <si>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</si>
  <si>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</si>
  <si>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</si>
  <si>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</si>
  <si>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</si>
  <si>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</si>
  <si>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</si>
  <si>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</si>
  <si>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</si>
  <si>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</si>
  <si>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</si>
  <si>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</si>
  <si>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</si>
  <si>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</si>
  <si>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</si>
  <si>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</si>
  <si>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</si>
  <si>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</si>
  <si>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</si>
  <si>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</si>
  <si>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</si>
  <si>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</si>
  <si>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</si>
  <si>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</si>
  <si>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</si>
  <si>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</si>
  <si>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</si>
  <si>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</si>
  <si>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</si>
  <si>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</si>
  <si>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</si>
  <si>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</si>
  <si>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</si>
  <si>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</si>
  <si>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</si>
  <si>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</si>
  <si>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</si>
  <si>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</si>
  <si>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</si>
  <si>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</si>
  <si>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</si>
  <si>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</si>
  <si>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</si>
  <si>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</si>
  <si>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</si>
  <si>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</si>
  <si>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</si>
  <si>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</si>
  <si>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</si>
  <si>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</si>
  <si>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</si>
  <si>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</si>
  <si>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</si>
  <si>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</si>
  <si>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</si>
  <si>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</si>
  <si>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</si>
  <si>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</si>
  <si>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</si>
  <si>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</si>
  <si>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</si>
  <si>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</si>
  <si>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</si>
  <si>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</si>
  <si>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</si>
  <si>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</si>
  <si>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</si>
  <si>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</si>
  <si>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</si>
  <si>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</si>
  <si>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</si>
  <si>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</si>
  <si>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</si>
  <si>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</si>
  <si>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</si>
  <si>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</si>
  <si>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</si>
  <si>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</si>
  <si>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</si>
  <si>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</si>
  <si>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</si>
  <si>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</si>
  <si>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</si>
  <si>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</si>
  <si>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</si>
  <si>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</si>
  <si>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</si>
  <si>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</si>
  <si>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</si>
  <si>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</si>
  <si>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</si>
  <si>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</si>
  <si>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</si>
  <si>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</si>
  <si>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</si>
  <si>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</si>
  <si>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</si>
  <si>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</si>
  <si>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</si>
  <si>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</si>
  <si>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</si>
  <si>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</si>
  <si>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</si>
  <si>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</si>
  <si>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</si>
  <si>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</si>
  <si>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</si>
  <si>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</si>
  <si>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</si>
  <si>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</si>
  <si>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</si>
  <si>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</si>
  <si>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</si>
  <si>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</si>
  <si>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</si>
  <si>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</si>
  <si>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</si>
  <si>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</si>
  <si>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</si>
  <si>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</si>
  <si>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</si>
  <si>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</si>
  <si>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</si>
  <si>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</si>
  <si>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</si>
  <si>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</si>
  <si>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</si>
  <si>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</si>
  <si>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</si>
  <si>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</si>
  <si>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</si>
  <si>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</si>
  <si>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</si>
  <si>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</si>
  <si>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</si>
  <si>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</si>
  <si>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</si>
  <si>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</si>
  <si>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</si>
  <si>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</si>
  <si>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</si>
  <si>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</si>
  <si>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</si>
  <si>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</si>
  <si>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</si>
  <si>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</si>
  <si>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</si>
  <si>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</si>
  <si>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</si>
  <si>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</si>
  <si>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</si>
  <si>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</si>
  <si>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</si>
  <si>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</si>
  <si>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</si>
  <si>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</si>
  <si>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</si>
  <si>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</si>
  <si>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</si>
  <si>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</si>
  <si>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</si>
  <si>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</si>
  <si>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</si>
  <si>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</si>
  <si>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</si>
  <si>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</si>
  <si>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</si>
  <si>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</si>
  <si>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</si>
  <si>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</si>
  <si>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</si>
  <si>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</si>
  <si>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</si>
  <si>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</si>
  <si>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</si>
  <si>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</si>
  <si>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</si>
  <si>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</si>
  <si>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</si>
  <si>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</si>
  <si>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</si>
  <si>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</si>
  <si>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</si>
  <si>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</si>
  <si>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</si>
  <si>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</si>
  <si>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</si>
  <si>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</si>
  <si>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</si>
  <si>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</si>
  <si>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</si>
  <si>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</si>
  <si>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</si>
  <si>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</si>
  <si>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</si>
  <si>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</si>
  <si>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</si>
  <si>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</si>
  <si>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</si>
  <si>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</si>
  <si>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</si>
  <si>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</si>
  <si>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</si>
  <si>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</si>
  <si>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</si>
  <si>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</si>
  <si>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</si>
  <si>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</si>
  <si>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</si>
  <si>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</si>
  <si>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</si>
  <si>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</si>
  <si>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</si>
  <si>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</si>
  <si>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</si>
  <si>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</si>
  <si>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</si>
  <si>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</si>
  <si>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</si>
  <si>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</si>
  <si>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</si>
  <si>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</si>
  <si>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</si>
  <si>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</si>
  <si>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</si>
  <si>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</si>
  <si>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</si>
  <si>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</si>
  <si>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</si>
  <si>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</si>
  <si>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</si>
  <si>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</si>
  <si>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</si>
  <si>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</si>
  <si>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</si>
  <si>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</si>
  <si>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</si>
  <si>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</si>
  <si>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</si>
  <si>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</si>
  <si>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</si>
  <si>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</si>
  <si>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</si>
  <si>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</si>
  <si>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</si>
  <si>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</si>
  <si>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</si>
  <si>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</si>
  <si>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</si>
  <si>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</si>
  <si>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</si>
  <si>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</si>
  <si>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</si>
  <si>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</si>
  <si>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</si>
  <si>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</si>
  <si>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</si>
  <si>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</si>
  <si>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</si>
  <si>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</si>
  <si>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</si>
  <si>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</si>
  <si>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</si>
  <si>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</si>
  <si>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</si>
  <si>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</si>
  <si>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</si>
  <si>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</si>
  <si>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</si>
  <si>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</si>
  <si>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</si>
  <si>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</si>
  <si>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</si>
  <si>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</si>
  <si>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</si>
  <si>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</si>
  <si>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</si>
  <si>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</si>
  <si>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</si>
  <si>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</si>
  <si>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</si>
  <si>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</si>
  <si>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</si>
  <si>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</si>
  <si>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</si>
  <si>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</si>
  <si>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</si>
  <si>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</si>
  <si>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</si>
  <si>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</si>
  <si>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</si>
  <si>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</si>
  <si>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</si>
  <si>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</si>
  <si>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</si>
  <si>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</si>
  <si>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</si>
  <si>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</si>
  <si>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</si>
  <si>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</si>
  <si>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</si>
  <si>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</si>
  <si>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</si>
  <si>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</si>
  <si>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</si>
  <si>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</si>
  <si>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</si>
  <si>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</si>
  <si>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</si>
  <si>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</si>
  <si>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</si>
  <si>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</si>
  <si>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</si>
  <si>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</si>
  <si>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</si>
  <si>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</si>
  <si>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</si>
  <si>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</si>
  <si>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</si>
  <si>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</si>
  <si>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</si>
  <si>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</si>
  <si>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</si>
  <si>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</si>
  <si>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</si>
  <si>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</si>
  <si>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</si>
  <si>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</si>
  <si>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</si>
  <si>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</si>
  <si>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</si>
  <si>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</si>
  <si>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</si>
  <si>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</si>
  <si>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</si>
  <si>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</si>
  <si>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</si>
  <si>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</si>
  <si>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</si>
  <si>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</si>
  <si>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</si>
  <si>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</si>
  <si>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</si>
  <si>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</si>
  <si>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</si>
  <si>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</si>
  <si>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</si>
  <si>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</si>
  <si>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</si>
  <si>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</si>
  <si>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</si>
  <si>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</si>
  <si>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</si>
  <si>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</si>
  <si>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</si>
  <si>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</si>
  <si>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</si>
  <si>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</si>
  <si>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</si>
  <si>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</si>
  <si>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</si>
  <si>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</si>
  <si>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</si>
  <si>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</si>
  <si>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</si>
  <si>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</si>
  <si>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</si>
  <si>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</si>
  <si>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</si>
  <si>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</si>
  <si>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</si>
  <si>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</si>
  <si>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</si>
  <si>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</si>
  <si>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</si>
  <si>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</si>
  <si>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</si>
  <si>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</si>
  <si>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</si>
  <si>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</si>
  <si>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</si>
  <si>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</si>
  <si>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</si>
  <si>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</si>
  <si>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</si>
  <si>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</si>
  <si>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</si>
  <si>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</si>
  <si>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</si>
  <si>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</si>
  <si>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</si>
  <si>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</si>
  <si>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</si>
  <si>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</si>
  <si>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</si>
  <si>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</si>
  <si>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</si>
  <si>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</si>
  <si>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</si>
  <si>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</si>
  <si>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</si>
  <si>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</si>
  <si>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</si>
  <si>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</si>
  <si>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</si>
  <si>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</si>
  <si>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</si>
  <si>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</si>
  <si>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</si>
  <si>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</si>
  <si>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</si>
  <si>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</si>
  <si>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</si>
  <si>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</si>
  <si>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</si>
  <si>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</si>
  <si>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</si>
  <si>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</si>
  <si>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</si>
  <si>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</si>
  <si>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</si>
  <si>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</si>
  <si>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</si>
  <si>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</si>
  <si>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</si>
  <si>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</si>
  <si>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</si>
  <si>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</si>
  <si>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</si>
  <si>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</si>
  <si>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</si>
  <si>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</si>
  <si>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</si>
  <si>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</si>
  <si>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</si>
  <si>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</si>
  <si>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</si>
  <si>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</si>
  <si>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</si>
  <si>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</si>
  <si>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</si>
  <si>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</si>
  <si>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</si>
  <si>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</si>
  <si>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</si>
  <si>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</si>
  <si>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</si>
  <si>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</si>
  <si>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</si>
  <si>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</si>
  <si>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</si>
  <si>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</si>
  <si>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</si>
  <si>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</si>
  <si>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</si>
  <si>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</si>
  <si>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</si>
  <si>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</si>
  <si>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</si>
  <si>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</si>
  <si>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</si>
  <si>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</si>
  <si>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</si>
  <si>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</si>
  <si>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</si>
  <si>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</si>
  <si>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</si>
  <si>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</si>
  <si>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</si>
  <si>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</si>
  <si>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</si>
  <si>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</si>
  <si>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</si>
  <si>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</si>
  <si>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</si>
  <si>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</si>
  <si>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</si>
  <si>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</si>
  <si>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</si>
  <si>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</si>
  <si>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</si>
  <si>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</si>
  <si>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</si>
  <si>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</si>
  <si>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</si>
  <si>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</si>
  <si>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</si>
  <si>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</si>
  <si>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</si>
  <si>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</si>
  <si>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</si>
  <si>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</si>
  <si>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</si>
  <si>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</si>
  <si>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</si>
  <si>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</si>
  <si>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</si>
  <si>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</si>
  <si>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</si>
  <si>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</si>
  <si>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</si>
  <si>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</si>
  <si>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</si>
  <si>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</si>
  <si>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</si>
  <si>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</si>
  <si>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</si>
  <si>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</si>
  <si>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</si>
  <si>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</si>
  <si>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</si>
  <si>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</si>
  <si>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</si>
  <si>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</si>
  <si>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</si>
  <si>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</si>
  <si>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</si>
  <si>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</si>
  <si>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</si>
  <si>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</si>
  <si>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</si>
  <si>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</si>
  <si>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</si>
  <si>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</si>
  <si>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</si>
  <si>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</si>
  <si>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</si>
  <si>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</si>
  <si>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</si>
  <si>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</si>
  <si>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</si>
  <si>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</si>
  <si>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</si>
  <si>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</si>
  <si>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</si>
  <si>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</si>
  <si>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</si>
  <si>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</si>
  <si>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</si>
  <si>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</si>
  <si>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</si>
  <si>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</si>
  <si>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</si>
  <si>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</si>
  <si>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</si>
  <si>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</si>
  <si>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</si>
  <si>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</si>
  <si>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</si>
  <si>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</si>
  <si>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</si>
  <si>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</si>
  <si>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</si>
  <si>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</si>
  <si>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</si>
  <si>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</si>
  <si>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</si>
  <si>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</si>
  <si>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</si>
  <si>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</si>
  <si>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</si>
  <si>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</si>
  <si>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</si>
  <si>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</si>
  <si>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</si>
  <si>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</si>
  <si>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</si>
  <si>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</si>
  <si>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</si>
  <si>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</si>
  <si>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</si>
  <si>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</si>
  <si>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</si>
  <si>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</si>
  <si>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</si>
  <si>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</si>
  <si>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</si>
  <si>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</si>
  <si>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</si>
  <si>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</si>
  <si>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</si>
  <si>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</si>
  <si>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</si>
  <si>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</si>
  <si>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</si>
  <si>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</si>
  <si>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</si>
  <si>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</si>
  <si>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</si>
  <si>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</si>
  <si>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</si>
  <si>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</si>
  <si>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</si>
  <si>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</si>
  <si>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</si>
  <si>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</si>
  <si>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</si>
  <si>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</si>
  <si>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</si>
  <si>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</si>
  <si>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</si>
  <si>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</si>
  <si>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</si>
  <si>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</si>
  <si>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</si>
  <si>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</si>
  <si>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</si>
  <si>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</si>
  <si>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</si>
  <si>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</si>
  <si>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</si>
  <si>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</si>
  <si>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</si>
  <si>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</si>
  <si>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</si>
  <si>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</si>
  <si>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</si>
  <si>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</si>
  <si>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</si>
  <si>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</si>
  <si>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</si>
  <si>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</si>
  <si>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</si>
  <si>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</si>
  <si>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</si>
  <si>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</si>
  <si>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</si>
  <si>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</si>
  <si>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</si>
  <si>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</si>
  <si>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</si>
  <si>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</si>
  <si>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</si>
  <si>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</si>
  <si>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</si>
  <si>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</si>
  <si>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</si>
  <si>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</si>
  <si>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</si>
  <si>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</si>
  <si>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</si>
  <si>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</si>
  <si>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</si>
  <si>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</si>
  <si>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</si>
  <si>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</si>
  <si>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</si>
  <si>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</si>
  <si>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</si>
  <si>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</si>
  <si>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</si>
  <si>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</si>
  <si>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</si>
  <si>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</si>
  <si>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</si>
  <si>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</si>
  <si>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</si>
  <si>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</si>
  <si>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</si>
  <si>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</si>
  <si>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</si>
  <si>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</si>
  <si>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</si>
  <si>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</si>
  <si>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</si>
  <si>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</si>
  <si>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</si>
  <si>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</si>
  <si>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</si>
  <si>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</si>
  <si>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</si>
  <si>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</si>
  <si>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</si>
  <si>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</si>
  <si>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</si>
  <si>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</si>
  <si>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</si>
  <si>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</si>
  <si>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</si>
  <si>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</si>
  <si>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</si>
  <si>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</si>
  <si>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</si>
  <si>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</si>
  <si>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</si>
  <si>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</si>
  <si>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</si>
  <si>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</si>
  <si>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</si>
  <si>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</si>
  <si>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</si>
  <si>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</si>
  <si>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</si>
  <si>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</si>
  <si>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</si>
  <si>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</si>
  <si>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</si>
  <si>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</si>
  <si>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</si>
  <si>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</si>
  <si>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</si>
  <si>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</si>
  <si>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</si>
  <si>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</si>
  <si>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</si>
  <si>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</si>
  <si>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</si>
  <si>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</si>
  <si>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</si>
  <si>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</si>
  <si>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</si>
  <si>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</si>
  <si>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</si>
  <si>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</si>
  <si>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</si>
  <si>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</si>
  <si>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</si>
  <si>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</si>
  <si>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</si>
  <si>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</si>
  <si>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</si>
  <si>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</si>
  <si>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</si>
  <si>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</si>
  <si>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</si>
  <si>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</si>
  <si>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</si>
  <si>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</si>
  <si>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</si>
  <si>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</si>
  <si>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</si>
  <si>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</si>
  <si>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</si>
  <si>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</si>
  <si>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</si>
  <si>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</si>
  <si>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</si>
  <si>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</si>
  <si>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</si>
  <si>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</si>
  <si>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</si>
  <si>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</si>
  <si>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</si>
  <si>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</si>
  <si>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</si>
  <si>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</si>
  <si>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</si>
  <si>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</si>
  <si>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</si>
  <si>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</si>
  <si>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</si>
  <si>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</si>
  <si>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</si>
  <si>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</si>
  <si>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</si>
  <si>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</si>
  <si>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</si>
  <si>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</si>
  <si>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</si>
  <si>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</si>
  <si>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</si>
  <si>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</si>
  <si>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</si>
  <si>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</si>
  <si>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</si>
  <si>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</si>
  <si>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</si>
  <si>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</si>
  <si>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</si>
  <si>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</si>
  <si>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</si>
  <si>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</si>
  <si>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</si>
  <si>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</si>
  <si>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</si>
  <si>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</si>
  <si>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</si>
  <si>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</si>
  <si>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</si>
  <si>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</si>
  <si>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</si>
  <si>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</si>
  <si>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</si>
  <si>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</si>
  <si>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</si>
  <si>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</si>
  <si>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</si>
  <si>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</si>
  <si>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</si>
  <si>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</si>
  <si>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</si>
  <si>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</si>
  <si>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</si>
  <si>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</si>
  <si>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</si>
  <si>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</si>
  <si>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</si>
  <si>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</si>
  <si>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</si>
  <si>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</si>
  <si>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</si>
  <si>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</si>
  <si>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</si>
  <si>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</si>
  <si>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</si>
  <si>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</si>
  <si>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</si>
  <si>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</si>
  <si>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</si>
  <si>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</si>
  <si>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</si>
  <si>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</si>
  <si>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</si>
  <si>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</si>
  <si>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</si>
  <si>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</si>
  <si>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</si>
  <si>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</si>
  <si>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</si>
  <si>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</si>
  <si>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</si>
  <si>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</si>
  <si>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</si>
  <si>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</si>
  <si>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</si>
  <si>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</si>
  <si>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</si>
  <si>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</si>
  <si>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</si>
  <si>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</si>
  <si>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</si>
  <si>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</si>
  <si>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</si>
  <si>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</si>
  <si>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</si>
  <si>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</si>
  <si>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</si>
  <si>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</si>
  <si>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</si>
  <si>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</si>
  <si>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</si>
  <si>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</si>
  <si>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</si>
  <si>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</si>
  <si>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</si>
  <si>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</si>
  <si>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</si>
  <si>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</si>
  <si>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</si>
  <si>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</si>
  <si>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</si>
  <si>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</si>
  <si>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</si>
  <si>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</si>
  <si>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</si>
  <si>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</si>
  <si>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</si>
  <si>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</si>
  <si>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</si>
  <si>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</si>
  <si>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</si>
  <si>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</si>
  <si>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</si>
  <si>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</si>
  <si>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</si>
  <si>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</si>
  <si>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</si>
  <si>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</si>
  <si>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</si>
  <si>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</si>
  <si>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</si>
  <si>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</si>
  <si>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</si>
  <si>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</si>
  <si>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</si>
  <si>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</si>
  <si>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</si>
  <si>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</si>
  <si>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</si>
  <si>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</si>
  <si>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</si>
  <si>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</si>
  <si>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</si>
  <si>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</si>
  <si>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</si>
  <si>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</si>
  <si>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</si>
  <si>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</si>
  <si>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</si>
  <si>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</si>
  <si>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</si>
  <si>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</si>
  <si>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</si>
  <si>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</si>
  <si>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</si>
  <si>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</si>
  <si>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</si>
  <si>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</si>
  <si>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</si>
  <si>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</si>
  <si>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</si>
  <si>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</si>
  <si>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</si>
  <si>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</si>
  <si>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</si>
  <si>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</si>
  <si>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</si>
  <si>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</si>
  <si>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</si>
  <si>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</si>
  <si>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</si>
  <si>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</si>
  <si>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</si>
  <si>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</si>
  <si>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</si>
  <si>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</si>
  <si>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</si>
  <si>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</si>
  <si>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</si>
  <si>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</si>
  <si>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</si>
  <si>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</si>
  <si>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</si>
  <si>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</si>
  <si>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</si>
  <si>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</si>
  <si>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</si>
  <si>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</si>
  <si>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</si>
  <si>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</si>
  <si>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</si>
  <si>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</si>
  <si>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</si>
  <si>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</si>
  <si>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</si>
  <si>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</si>
  <si>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</si>
  <si>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</si>
  <si>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</si>
  <si>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</si>
  <si>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</si>
  <si>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</si>
  <si>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</si>
  <si>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</si>
  <si>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</si>
  <si>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</si>
  <si>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</si>
  <si>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</si>
  <si>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</si>
  <si>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</si>
  <si>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</si>
  <si>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</si>
  <si>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</si>
  <si>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</si>
  <si>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</si>
  <si>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</si>
  <si>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</si>
  <si>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</si>
  <si>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</si>
  <si>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</si>
  <si>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</si>
  <si>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</si>
  <si>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</si>
  <si>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</si>
  <si>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</si>
  <si>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</si>
  <si>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</si>
  <si>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</si>
  <si>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</si>
  <si>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</si>
  <si>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</si>
  <si>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</si>
  <si>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</si>
  <si>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</si>
  <si>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</si>
  <si>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</si>
  <si>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</si>
  <si>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</si>
  <si>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</si>
  <si>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</si>
  <si>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</si>
  <si>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</si>
  <si>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</si>
  <si>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</si>
  <si>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</si>
  <si>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</si>
  <si>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</si>
  <si>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</si>
  <si>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</si>
  <si>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</si>
  <si>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</si>
  <si>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</si>
  <si>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</si>
  <si>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</si>
  <si>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</si>
  <si>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</si>
  <si>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</si>
  <si>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</si>
  <si>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</si>
  <si>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</si>
  <si>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</si>
  <si>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</si>
  <si>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</si>
  <si>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</si>
  <si>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</si>
  <si>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</si>
  <si>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</si>
  <si>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</si>
  <si>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</si>
  <si>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</si>
  <si>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</si>
  <si>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</si>
  <si>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</si>
  <si>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</si>
  <si>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</si>
  <si>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</si>
  <si>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</si>
  <si>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</si>
  <si>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</si>
  <si>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</si>
  <si>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</si>
  <si>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</si>
  <si>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</si>
  <si>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</si>
  <si>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</si>
  <si>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</si>
  <si>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</si>
  <si>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</si>
  <si>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</si>
  <si>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</si>
  <si>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</si>
  <si>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</si>
  <si>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</si>
  <si>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</si>
  <si>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</si>
  <si>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</si>
  <si>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</si>
  <si>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</si>
  <si>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</si>
  <si>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</si>
  <si>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</si>
  <si>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</si>
  <si>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</si>
  <si>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</si>
  <si>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</si>
  <si>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</si>
  <si>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</si>
  <si>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</si>
  <si>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</si>
  <si>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</si>
  <si>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</si>
  <si>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</si>
  <si>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</si>
  <si>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</si>
  <si>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</si>
  <si>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</si>
  <si>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</si>
  <si>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</si>
  <si>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</si>
  <si>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</si>
  <si>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</si>
  <si>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</si>
  <si>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</si>
  <si>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</si>
  <si>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</si>
  <si>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</si>
  <si>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</si>
  <si>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</si>
  <si>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</si>
  <si>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</si>
  <si>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</si>
  <si>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</si>
  <si>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</si>
  <si>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</si>
  <si>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</si>
  <si>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</si>
  <si>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</si>
  <si>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</si>
  <si>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</si>
  <si>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</si>
  <si>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</si>
  <si>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</si>
  <si>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</si>
  <si>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</si>
  <si>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</si>
  <si>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</si>
  <si>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</si>
  <si>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</si>
  <si>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</si>
  <si>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</si>
  <si>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</si>
  <si>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</si>
  <si>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</si>
  <si>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</si>
  <si>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</si>
  <si>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</si>
  <si>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</si>
  <si>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</si>
  <si>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</si>
  <si>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</si>
  <si>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</si>
  <si>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</si>
  <si>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</si>
  <si>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</si>
  <si>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</si>
  <si>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</si>
  <si>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</si>
  <si>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</si>
  <si>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</si>
  <si>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</si>
  <si>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</si>
  <si>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</si>
  <si>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</si>
  <si>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</si>
  <si>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</si>
  <si>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</si>
  <si>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</si>
  <si>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</si>
  <si>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</si>
  <si>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</si>
  <si>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</si>
  <si>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</si>
  <si>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</si>
  <si>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</si>
  <si>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</si>
  <si>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</si>
  <si>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</si>
  <si>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</si>
  <si>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</si>
  <si>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</si>
  <si>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</si>
  <si>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</si>
  <si>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</si>
  <si>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</si>
  <si>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</si>
  <si>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</si>
  <si>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</si>
  <si>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</si>
  <si>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</si>
  <si>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</si>
  <si>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</si>
  <si>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</si>
  <si>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</si>
  <si>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</si>
  <si>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</si>
  <si>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</si>
  <si>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</si>
  <si>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</si>
  <si>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</si>
  <si>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</si>
  <si>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</si>
  <si>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</si>
  <si>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</si>
  <si>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</si>
  <si>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</si>
  <si>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</si>
  <si>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</si>
  <si>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</si>
  <si>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</si>
  <si>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</si>
  <si>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</si>
  <si>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</si>
  <si>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</si>
  <si>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</si>
  <si>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</si>
  <si>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</si>
  <si>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</si>
  <si>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</si>
  <si>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</si>
  <si>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</si>
  <si>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</si>
  <si>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</si>
  <si>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</si>
  <si>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</si>
  <si>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</si>
  <si>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</si>
  <si>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</si>
  <si>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</si>
  <si>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</si>
  <si>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</si>
  <si>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</si>
  <si>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</si>
  <si>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</si>
  <si>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</si>
  <si>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</si>
  <si>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</si>
  <si>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</si>
  <si>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</si>
  <si>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</si>
  <si>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</si>
  <si>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</si>
  <si>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</si>
  <si>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</si>
  <si>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</si>
  <si>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</si>
  <si>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</si>
  <si>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</si>
  <si>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</si>
  <si>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</si>
  <si>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</si>
  <si>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</si>
  <si>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</si>
  <si>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</si>
  <si>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</si>
  <si>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</si>
  <si>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</si>
  <si>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</si>
  <si>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</si>
  <si>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</si>
  <si>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</si>
  <si>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</si>
  <si>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</si>
  <si>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</si>
  <si>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</si>
  <si>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</si>
  <si>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</si>
  <si>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</si>
  <si>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</si>
  <si>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</si>
  <si>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</si>
  <si>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</si>
  <si>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</si>
  <si>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</si>
  <si>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</si>
  <si>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</si>
  <si>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</si>
  <si>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</si>
  <si>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</si>
  <si>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</si>
  <si>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</si>
  <si>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</si>
  <si>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</si>
  <si>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</si>
  <si>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</si>
  <si>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</si>
  <si>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</si>
  <si>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</si>
  <si>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</si>
  <si>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</si>
  <si>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</si>
  <si>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</si>
  <si>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</si>
  <si>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</si>
  <si>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</si>
  <si>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</si>
  <si>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</si>
  <si>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</si>
  <si>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</si>
  <si>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</si>
  <si>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</si>
  <si>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</si>
  <si>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</si>
  <si>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</si>
  <si>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</si>
  <si>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</si>
  <si>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</si>
  <si>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</si>
  <si>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</si>
  <si>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</si>
  <si>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</si>
  <si>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</si>
  <si>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</si>
  <si>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</si>
  <si>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</si>
  <si>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</si>
  <si>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</si>
  <si>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</si>
  <si>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</si>
  <si>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</si>
  <si>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</si>
  <si>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</si>
  <si>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</si>
  <si>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</si>
  <si>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</si>
  <si>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</si>
  <si>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</si>
  <si>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</si>
  <si>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</si>
  <si>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</si>
  <si>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</si>
  <si>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</si>
  <si>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</si>
  <si>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</si>
  <si>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</si>
  <si>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</si>
  <si>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</si>
  <si>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</si>
  <si>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</si>
  <si>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</si>
  <si>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</si>
  <si>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</si>
  <si>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</si>
  <si>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</si>
  <si>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</si>
  <si>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</si>
  <si>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</si>
  <si>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</si>
  <si>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</si>
  <si>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</si>
  <si>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</si>
  <si>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</si>
  <si>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</si>
  <si>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</si>
  <si>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</si>
  <si>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</si>
  <si>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</si>
  <si>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</si>
  <si>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</si>
  <si>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</si>
  <si>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</si>
  <si>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</si>
  <si>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</si>
  <si>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</si>
  <si>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</si>
  <si>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</si>
  <si>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</si>
  <si>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</si>
  <si>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</si>
  <si>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</si>
  <si>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</si>
  <si>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</si>
  <si>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</si>
  <si>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</si>
  <si>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</si>
  <si>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</si>
  <si>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</si>
  <si>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</si>
  <si>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</si>
  <si>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</si>
  <si>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</si>
  <si>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</si>
  <si>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</si>
  <si>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</si>
  <si>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</si>
  <si>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</si>
  <si>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</si>
  <si>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</si>
  <si>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</si>
  <si>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</si>
  <si>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</si>
  <si>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</si>
  <si>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</si>
  <si>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</si>
  <si>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</si>
  <si>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</si>
  <si>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</si>
  <si>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</si>
  <si>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</si>
  <si>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</si>
  <si>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</si>
  <si>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</si>
  <si>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</si>
  <si>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</si>
  <si>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</si>
  <si>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</si>
  <si>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</si>
  <si>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</si>
  <si>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</si>
  <si>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</si>
  <si>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</si>
  <si>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</si>
  <si>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</si>
  <si>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</si>
  <si>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</si>
  <si>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</si>
  <si>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</si>
  <si>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</si>
  <si>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</si>
  <si>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</si>
  <si>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</si>
  <si>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</si>
  <si>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</si>
  <si>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</si>
  <si>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</si>
  <si>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</si>
  <si>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</si>
  <si>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</si>
  <si>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</si>
  <si>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</si>
  <si>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</si>
  <si>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</si>
  <si>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</si>
  <si>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</si>
  <si>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</si>
  <si>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</si>
  <si>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</si>
  <si>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</si>
  <si>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</si>
  <si>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</si>
  <si>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</si>
  <si>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</si>
  <si>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</si>
  <si>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</si>
  <si>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</si>
  <si>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</si>
  <si>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</si>
  <si>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</si>
  <si>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</si>
  <si>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</si>
  <si>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</si>
  <si>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</si>
  <si>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</si>
  <si>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</si>
  <si>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</si>
  <si>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</si>
  <si>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</si>
  <si>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</si>
  <si>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</si>
  <si>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</si>
  <si>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</si>
  <si>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</si>
  <si>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</si>
  <si>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</si>
  <si>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</si>
  <si>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</si>
  <si>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</si>
  <si>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</si>
  <si>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</si>
  <si>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</si>
  <si>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</si>
  <si>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</si>
  <si>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</si>
  <si>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</si>
  <si>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</si>
  <si>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</si>
  <si>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</si>
  <si>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</si>
  <si>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</si>
  <si>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</si>
  <si>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</si>
  <si>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</si>
  <si>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</si>
  <si>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</si>
  <si>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</si>
  <si>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</si>
  <si>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</si>
  <si>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</si>
  <si>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</si>
  <si>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</si>
  <si>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</si>
  <si>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</si>
  <si>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</si>
  <si>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</si>
  <si>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</si>
  <si>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</si>
  <si>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</si>
  <si>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</si>
  <si>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</si>
  <si>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</si>
  <si>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</si>
  <si>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</si>
  <si>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</si>
  <si>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</si>
  <si>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</si>
  <si>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</si>
  <si>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</si>
  <si>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</si>
  <si>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</si>
  <si>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</si>
  <si>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</si>
  <si>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</si>
  <si>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</si>
  <si>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</si>
  <si>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</si>
  <si>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</si>
  <si>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</si>
  <si>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</si>
  <si>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</si>
  <si>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</si>
  <si>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</si>
  <si>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</si>
  <si>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</si>
  <si>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</si>
  <si>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</si>
  <si>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</si>
  <si>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</si>
  <si>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</si>
  <si>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</si>
  <si>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</si>
  <si>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</si>
  <si>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</si>
  <si>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</si>
  <si>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</si>
  <si>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</si>
  <si>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</si>
  <si>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</si>
  <si>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</si>
  <si>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</si>
  <si>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</si>
  <si>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</si>
  <si>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</si>
  <si>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</si>
  <si>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</si>
  <si>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</si>
  <si>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</si>
  <si>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</si>
  <si>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</si>
  <si>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</si>
  <si>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</si>
  <si>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</si>
  <si>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</si>
  <si>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</si>
  <si>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</si>
  <si>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</si>
  <si>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</si>
  <si>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</si>
  <si>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</si>
  <si>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</si>
  <si>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</si>
  <si>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</si>
  <si>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</si>
  <si>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</si>
  <si>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</si>
  <si>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</si>
  <si>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</si>
  <si>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</si>
  <si>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</si>
  <si>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</si>
  <si>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</si>
  <si>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</si>
  <si>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</si>
  <si>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</si>
  <si>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</si>
  <si>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</si>
  <si>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</si>
  <si>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</si>
  <si>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</si>
  <si>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</si>
  <si>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</si>
  <si>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</si>
  <si>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</si>
  <si>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</si>
  <si>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</si>
  <si>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</si>
  <si>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</si>
  <si>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</si>
  <si>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</si>
  <si>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</si>
  <si>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</si>
  <si>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</si>
  <si>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</si>
  <si>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</si>
  <si>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</si>
  <si>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</si>
  <si>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</si>
  <si>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</si>
  <si>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</si>
  <si>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</si>
  <si>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</si>
  <si>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</si>
  <si>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</si>
  <si>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</si>
  <si>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</si>
  <si>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</si>
  <si>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</si>
  <si>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</si>
  <si>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</si>
  <si>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</si>
  <si>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</si>
  <si>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</si>
  <si>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</si>
  <si>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</si>
  <si>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</si>
  <si>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</si>
  <si>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</si>
  <si>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</si>
  <si>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</si>
  <si>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</si>
  <si>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</si>
  <si>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</si>
  <si>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</si>
  <si>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</si>
  <si>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</si>
  <si>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</si>
  <si>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</si>
  <si>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</si>
  <si>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</si>
  <si>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</si>
  <si>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</si>
  <si>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</si>
  <si>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</si>
  <si>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</si>
  <si>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</si>
  <si>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</si>
  <si>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</si>
  <si>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</si>
  <si>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</si>
  <si>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</si>
  <si>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</si>
  <si>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</si>
  <si>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</si>
  <si>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</si>
  <si>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</si>
  <si>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</si>
  <si>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</si>
  <si>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</si>
  <si>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</si>
  <si>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</si>
  <si>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</si>
  <si>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</si>
  <si>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</si>
  <si>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</si>
  <si>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</si>
  <si>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</si>
  <si>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</si>
  <si>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</si>
  <si>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</si>
  <si>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</si>
  <si>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</si>
  <si>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</si>
  <si>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</si>
  <si>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</si>
  <si>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</si>
  <si>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</si>
  <si>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</si>
  <si>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</si>
  <si>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</si>
  <si>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</si>
  <si>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</si>
  <si>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</si>
  <si>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</si>
  <si>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</si>
  <si>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</si>
  <si>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</si>
  <si>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</si>
  <si>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</si>
  <si>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</si>
  <si>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</si>
  <si>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</si>
  <si>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</si>
  <si>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</si>
  <si>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</si>
  <si>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</si>
  <si>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</si>
  <si>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</si>
  <si>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</si>
  <si>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</si>
  <si>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</si>
  <si>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</si>
  <si>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</si>
  <si>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</si>
  <si>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</si>
  <si>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</si>
  <si>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</si>
  <si>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</si>
  <si>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</si>
  <si>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</si>
  <si>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</si>
  <si>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</si>
  <si>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</si>
  <si>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</si>
  <si>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</si>
  <si>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</si>
  <si>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</si>
  <si>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</si>
  <si>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</si>
  <si>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</si>
  <si>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</si>
  <si>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</si>
  <si>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</si>
  <si>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</si>
  <si>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</si>
  <si>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</si>
  <si>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</si>
  <si>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</si>
  <si>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</si>
  <si>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</si>
  <si>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</si>
  <si>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</si>
  <si>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</si>
  <si>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</si>
  <si>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</si>
  <si>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</si>
  <si>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</si>
  <si>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</si>
  <si>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</si>
  <si>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</si>
  <si>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</si>
  <si>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</si>
  <si>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</si>
  <si>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</si>
  <si>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</si>
  <si>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</si>
  <si>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</si>
  <si>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</si>
  <si>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</si>
  <si>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</si>
  <si>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</si>
  <si>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</si>
  <si>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</si>
  <si>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</si>
  <si>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</si>
  <si>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</si>
  <si>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</si>
  <si>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</si>
  <si>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</si>
  <si>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</si>
  <si>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</si>
  <si>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</si>
  <si>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</si>
  <si>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</si>
  <si>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</si>
  <si>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</si>
  <si>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</si>
  <si>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</si>
  <si>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</si>
  <si>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</si>
  <si>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</si>
  <si>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</si>
  <si>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</si>
  <si>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</si>
  <si>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</si>
  <si>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</si>
  <si>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</si>
  <si>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</si>
  <si>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</si>
  <si>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</si>
  <si>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</si>
  <si>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</si>
  <si>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</si>
  <si>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</si>
  <si>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</si>
  <si>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</si>
  <si>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</si>
  <si>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</si>
  <si>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</si>
  <si>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</si>
  <si>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</si>
  <si>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</si>
  <si>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</si>
  <si>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</si>
  <si>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</si>
  <si>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</si>
  <si>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</si>
  <si>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</si>
  <si>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</si>
  <si>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</si>
  <si>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</si>
  <si>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</si>
  <si>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</si>
  <si>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</si>
  <si>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</si>
  <si>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</si>
  <si>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</si>
  <si>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</si>
  <si>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</si>
  <si>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</si>
  <si>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</si>
  <si>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</si>
  <si>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</si>
  <si>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</si>
  <si>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</si>
  <si>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</si>
  <si>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</si>
  <si>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</si>
  <si>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</si>
  <si>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</si>
  <si>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</si>
  <si>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</si>
  <si>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</si>
  <si>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</si>
  <si>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</si>
  <si>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</si>
  <si>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</si>
  <si>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</si>
  <si>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</si>
  <si>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</si>
  <si>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</si>
  <si>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</si>
  <si>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</si>
  <si>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</si>
  <si>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</si>
  <si>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</si>
  <si>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</si>
  <si>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</si>
  <si>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</si>
  <si>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</si>
  <si>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</si>
  <si>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</si>
  <si>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</si>
  <si>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</si>
  <si>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</si>
  <si>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</si>
  <si>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</si>
  <si>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</si>
  <si>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</si>
  <si>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</si>
  <si>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</si>
  <si>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</si>
  <si>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</si>
  <si>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</si>
  <si>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</si>
  <si>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</si>
  <si>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</si>
  <si>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</si>
  <si>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</si>
  <si>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</si>
  <si>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</si>
  <si>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</si>
  <si>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</si>
  <si>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</si>
  <si>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</si>
  <si>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</si>
  <si>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</si>
  <si>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</si>
  <si>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</si>
  <si>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</si>
  <si>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</si>
  <si>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</si>
  <si>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</si>
  <si>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</si>
  <si>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</si>
  <si>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</si>
  <si>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</si>
  <si>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</si>
  <si>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</si>
  <si>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</si>
  <si>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</si>
  <si>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</si>
  <si>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</si>
  <si>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</si>
  <si>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</si>
  <si>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</si>
  <si>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</si>
  <si>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</si>
  <si>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</si>
  <si>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</si>
  <si>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</si>
  <si>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</si>
  <si>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</si>
  <si>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</si>
  <si>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</si>
  <si>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</si>
  <si>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</si>
  <si>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</si>
  <si>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</si>
  <si>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</si>
  <si>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</si>
  <si>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</si>
  <si>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</si>
  <si>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</si>
  <si>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</si>
  <si>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</si>
  <si>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</si>
  <si>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</si>
  <si>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</si>
  <si>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</si>
  <si>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</si>
  <si>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</si>
  <si>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</si>
  <si>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</si>
  <si>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</si>
  <si>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</si>
  <si>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</si>
  <si>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</si>
  <si>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</si>
  <si>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</si>
  <si>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</si>
  <si>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</si>
  <si>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</si>
  <si>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</si>
  <si>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</si>
  <si>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</si>
  <si>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</si>
  <si>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</si>
  <si>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</si>
  <si>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</si>
  <si>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</si>
  <si>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</si>
  <si>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</si>
  <si>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</si>
  <si>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</si>
  <si>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</si>
  <si>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</si>
  <si>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</si>
  <si>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</si>
  <si>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</si>
  <si>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</si>
  <si>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</si>
  <si>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</si>
  <si>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</si>
  <si>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</si>
  <si>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</si>
  <si>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</si>
  <si>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</si>
  <si>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</si>
  <si>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</si>
  <si>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</si>
  <si>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</si>
  <si>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</si>
  <si>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</si>
  <si>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</si>
  <si>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</si>
  <si>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</si>
  <si>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</si>
  <si>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</si>
  <si>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</si>
  <si>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</si>
  <si>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</si>
  <si>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</si>
  <si>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</si>
  <si>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</si>
  <si>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</si>
  <si>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</si>
  <si>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</si>
  <si>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</si>
  <si>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</si>
  <si>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</si>
  <si>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</si>
  <si>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</si>
  <si>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</si>
  <si>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</si>
  <si>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</si>
  <si>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</si>
  <si>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</si>
  <si>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</si>
  <si>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</si>
  <si>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</si>
  <si>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</si>
  <si>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</si>
  <si>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</si>
  <si>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</si>
  <si>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</si>
  <si>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</si>
  <si>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</si>
  <si>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</si>
  <si>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</si>
  <si>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</si>
  <si>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</si>
  <si>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</si>
  <si>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</si>
  <si>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</si>
  <si>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</si>
  <si>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</si>
  <si>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</si>
  <si>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</si>
  <si>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</si>
  <si>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</si>
  <si>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</si>
  <si>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</si>
  <si>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</si>
  <si>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</si>
  <si>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</si>
  <si>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</si>
  <si>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</si>
  <si>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</si>
  <si>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</si>
  <si>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</si>
  <si>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</si>
  <si>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</si>
  <si>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</si>
  <si>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</si>
  <si>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</si>
  <si>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</si>
  <si>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</si>
  <si>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</si>
  <si>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</si>
  <si>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</si>
  <si>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</si>
  <si>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</si>
  <si>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</si>
  <si>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</si>
  <si>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</si>
  <si>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</si>
  <si>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</si>
  <si>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</si>
  <si>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</si>
  <si>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</si>
  <si>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</si>
  <si>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</si>
  <si>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</si>
  <si>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</si>
  <si>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</si>
  <si>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</si>
  <si>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</si>
  <si>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</si>
  <si>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</si>
  <si>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</si>
  <si>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</si>
  <si>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</si>
  <si>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</si>
  <si>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</si>
  <si>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</si>
  <si>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</si>
  <si>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</si>
  <si>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</si>
  <si>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</si>
  <si>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</si>
  <si>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</si>
  <si>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</si>
  <si>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</si>
  <si>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</si>
  <si>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</si>
  <si>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</si>
  <si>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</si>
  <si>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</si>
  <si>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</si>
  <si>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</si>
  <si>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</si>
  <si>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</si>
  <si>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</si>
  <si>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</si>
  <si>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</si>
  <si>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</si>
  <si>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</si>
  <si>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</si>
  <si>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</si>
  <si>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</si>
  <si>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</si>
  <si>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</si>
  <si>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</si>
  <si>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</si>
  <si>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</si>
  <si>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</si>
  <si>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</si>
  <si>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</si>
  <si>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</si>
  <si>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</si>
  <si>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</si>
  <si>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</si>
  <si>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</si>
  <si>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</si>
  <si>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</si>
  <si>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</si>
  <si>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</si>
  <si>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</si>
  <si>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</si>
  <si>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</si>
  <si>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</si>
  <si>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</si>
  <si>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</si>
  <si>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</si>
  <si>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</si>
  <si>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</si>
  <si>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</si>
  <si>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</si>
  <si>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</si>
  <si>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</si>
  <si>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</si>
  <si>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</si>
  <si>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</si>
  <si>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</si>
  <si>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</si>
  <si>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</si>
  <si>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</si>
  <si>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</si>
  <si>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</si>
  <si>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</si>
  <si>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</si>
  <si>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</si>
  <si>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</si>
  <si>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</si>
  <si>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</si>
  <si>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</si>
  <si>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</si>
  <si>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</si>
  <si>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</si>
  <si>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</si>
  <si>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</si>
  <si>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</si>
  <si>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</si>
  <si>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</si>
  <si>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</si>
  <si>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</si>
  <si>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</si>
  <si>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</si>
  <si>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</si>
  <si>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</si>
  <si>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</si>
  <si>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</si>
  <si>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</si>
  <si>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</si>
  <si>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</si>
  <si>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</si>
  <si>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</si>
  <si>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</si>
  <si>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</si>
  <si>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</si>
  <si>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</si>
  <si>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</si>
  <si>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</si>
  <si>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</si>
  <si>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</si>
  <si>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</si>
  <si>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</si>
  <si>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</si>
  <si>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</si>
  <si>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</si>
  <si>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</si>
  <si>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</si>
  <si>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</si>
  <si>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</si>
  <si>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</si>
  <si>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</si>
  <si>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</si>
  <si>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</si>
  <si>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</si>
  <si>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</si>
  <si>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</si>
  <si>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</si>
  <si>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</si>
  <si>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</si>
  <si>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</si>
  <si>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</si>
  <si>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</si>
  <si>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</si>
  <si>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</si>
  <si>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</si>
  <si>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</si>
  <si>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</si>
  <si>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</si>
  <si>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</si>
  <si>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</si>
  <si>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</si>
  <si>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</si>
  <si>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</si>
  <si>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</si>
  <si>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</si>
  <si>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</si>
  <si>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</si>
  <si>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</si>
  <si>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</si>
  <si>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</si>
  <si>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</si>
  <si>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</si>
  <si>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</si>
  <si>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</si>
  <si>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</si>
  <si>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</si>
  <si>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</si>
  <si>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</si>
  <si>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</si>
  <si>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</si>
  <si>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</si>
  <si>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</si>
  <si>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</si>
  <si>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</si>
  <si>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</si>
  <si>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</si>
  <si>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</si>
  <si>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</si>
  <si>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</si>
  <si>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</si>
  <si>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</si>
  <si>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</si>
  <si>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</si>
  <si>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</si>
  <si>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</si>
  <si>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</si>
  <si>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</si>
  <si>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</si>
  <si>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</si>
  <si>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</si>
  <si>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</si>
  <si>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</si>
  <si>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</si>
  <si>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</si>
  <si>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</si>
  <si>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</si>
  <si>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</si>
  <si>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</si>
  <si>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</si>
  <si>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</si>
  <si>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</si>
  <si>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</si>
  <si>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</si>
  <si>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</si>
  <si>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</si>
  <si>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</si>
  <si>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</si>
  <si>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</si>
  <si>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</si>
  <si>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</si>
  <si>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</si>
  <si>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</si>
  <si>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</si>
  <si>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</si>
  <si>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</si>
  <si>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</si>
  <si>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</si>
  <si>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</si>
  <si>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</si>
  <si>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</si>
  <si>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</si>
  <si>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</si>
  <si>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</si>
  <si>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</si>
  <si>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</si>
  <si>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</si>
  <si>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</si>
  <si>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</si>
  <si>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</si>
  <si>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</si>
  <si>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</si>
  <si>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</si>
  <si>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</si>
  <si>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</si>
  <si>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</si>
  <si>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</si>
  <si>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</si>
  <si>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</si>
  <si>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</si>
  <si>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</si>
  <si>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</si>
  <si>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</si>
  <si>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</si>
  <si>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</si>
  <si>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</si>
  <si>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</si>
  <si>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</si>
  <si>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</si>
  <si>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</si>
  <si>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</si>
  <si>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</si>
  <si>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</si>
  <si>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</si>
  <si>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</si>
  <si>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</si>
  <si>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</si>
  <si>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</si>
  <si>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</si>
  <si>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</si>
  <si>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</si>
  <si>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</si>
  <si>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</si>
  <si>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</si>
  <si>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</si>
  <si>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</si>
  <si>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</si>
  <si>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</si>
  <si>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</si>
  <si>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</si>
  <si>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</si>
  <si>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</si>
  <si>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</si>
  <si>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</si>
  <si>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</si>
  <si>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</si>
  <si>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</si>
  <si>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</si>
  <si>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</si>
  <si>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</si>
  <si>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</si>
  <si>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</si>
  <si>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</si>
  <si>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</si>
  <si>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</si>
  <si>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</si>
  <si>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</si>
  <si>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</si>
  <si>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</si>
  <si>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</si>
  <si>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</si>
  <si>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</si>
  <si>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</si>
  <si>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</si>
  <si>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</si>
  <si>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</si>
  <si>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</si>
  <si>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</si>
  <si>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</si>
  <si>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</si>
  <si>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</si>
  <si>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</si>
  <si>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</si>
  <si>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</si>
  <si>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</si>
  <si>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</si>
  <si>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</si>
  <si>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</si>
  <si>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</si>
  <si>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</si>
  <si>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</si>
  <si>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</si>
  <si>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</si>
  <si>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</si>
  <si>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</si>
  <si>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</si>
  <si>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</si>
  <si>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</si>
  <si>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</si>
  <si>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</si>
  <si>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</si>
  <si>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</si>
  <si>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</si>
  <si>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</si>
  <si>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</si>
  <si>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</si>
  <si>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</si>
  <si>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</si>
  <si>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</si>
  <si>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</si>
  <si>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</si>
  <si>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</si>
  <si>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</si>
  <si>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</si>
  <si>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</si>
  <si>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</si>
  <si>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</si>
  <si>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</si>
  <si>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</si>
  <si>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</si>
  <si>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</si>
  <si>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</si>
  <si>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</si>
  <si>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</si>
  <si>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</si>
  <si>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</si>
  <si>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</si>
  <si>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</si>
  <si>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</si>
  <si>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</si>
  <si>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</si>
  <si>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</si>
  <si>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</si>
  <si>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</si>
  <si>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</si>
  <si>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</si>
  <si>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</si>
  <si>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</si>
  <si>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</si>
  <si>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</si>
  <si>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</si>
  <si>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</si>
  <si>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</si>
  <si>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</si>
  <si>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</si>
  <si>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</si>
  <si>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</si>
  <si>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</si>
  <si>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</si>
  <si>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</si>
  <si>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</si>
  <si>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</si>
  <si>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</si>
  <si>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</si>
  <si>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</si>
  <si>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</si>
  <si>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</si>
  <si>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</si>
  <si>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</si>
  <si>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</si>
  <si>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</si>
  <si>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</si>
  <si>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</si>
  <si>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</si>
  <si>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</si>
  <si>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</si>
  <si>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</si>
  <si>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</si>
  <si>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</si>
  <si>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</si>
  <si>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</si>
  <si>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</si>
  <si>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</si>
  <si>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</si>
  <si>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</si>
  <si>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</si>
  <si>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</si>
  <si>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</si>
  <si>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</si>
  <si>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</si>
  <si>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</si>
  <si>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</si>
  <si>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</si>
  <si>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</si>
  <si>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</si>
  <si>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</si>
  <si>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</si>
  <si>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</si>
  <si>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</si>
  <si>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</si>
  <si>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</si>
  <si>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</si>
  <si>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</si>
  <si>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</si>
  <si>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</si>
  <si>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</si>
  <si>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</si>
  <si>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</si>
  <si>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</si>
  <si>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</si>
  <si>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</si>
  <si>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</si>
  <si>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</si>
  <si>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</si>
  <si>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</si>
  <si>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</si>
  <si>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</si>
  <si>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</si>
  <si>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</si>
  <si>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</si>
  <si>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</si>
  <si>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</si>
  <si>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</si>
  <si>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</si>
  <si>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</si>
  <si>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</si>
  <si>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</si>
  <si>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</si>
  <si>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</si>
  <si>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</si>
  <si>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</si>
  <si>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</si>
  <si>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</si>
  <si>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</si>
  <si>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</si>
  <si>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</si>
  <si>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</si>
  <si>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</si>
  <si>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</si>
  <si>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</si>
  <si>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</si>
  <si>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</si>
  <si>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</si>
  <si>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</si>
  <si>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</si>
  <si>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</si>
  <si>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</si>
  <si>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</si>
  <si>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</si>
  <si>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</si>
  <si>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</si>
  <si>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</si>
  <si>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</si>
  <si>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</si>
  <si>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</si>
  <si>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</si>
  <si>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</si>
  <si>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</si>
  <si>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</si>
  <si>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</si>
  <si>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</si>
  <si>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</si>
  <si>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</si>
  <si>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</si>
  <si>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</si>
  <si>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</si>
  <si>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</si>
  <si>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</si>
  <si>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</si>
  <si>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</si>
  <si>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</si>
  <si>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</si>
  <si>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</si>
  <si>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</si>
  <si>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</si>
  <si>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</si>
  <si>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</si>
  <si>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</si>
  <si>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</si>
  <si>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</si>
  <si>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</si>
  <si>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</si>
  <si>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</si>
  <si>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</si>
  <si>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</si>
  <si>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</si>
  <si>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</si>
  <si>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</si>
  <si>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</si>
  <si>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</si>
  <si>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</si>
  <si>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</si>
  <si>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</si>
  <si>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</si>
  <si>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</si>
  <si>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</si>
  <si>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</si>
  <si>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</si>
  <si>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</si>
  <si>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</si>
  <si>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</si>
  <si>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</si>
  <si>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</si>
  <si>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</si>
  <si>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</si>
  <si>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</si>
  <si>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</si>
  <si>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</si>
  <si>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</si>
  <si>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</si>
  <si>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</si>
  <si>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</si>
  <si>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</si>
  <si>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</si>
  <si>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</si>
  <si>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</si>
  <si>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</si>
  <si>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</si>
  <si>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</si>
  <si>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</si>
  <si>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</si>
  <si>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</si>
  <si>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</si>
  <si>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</si>
  <si>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</si>
  <si>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</si>
  <si>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</si>
  <si>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</si>
  <si>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</si>
  <si>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</si>
  <si>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</si>
  <si>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</si>
  <si>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</si>
  <si>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</si>
  <si>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</si>
  <si>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</si>
  <si>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</si>
  <si>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</si>
  <si>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</si>
  <si>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</si>
  <si>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</si>
  <si>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</si>
  <si>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</si>
  <si>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</si>
  <si>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</si>
  <si>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</si>
  <si>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</si>
  <si>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</si>
  <si>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</si>
  <si>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</si>
  <si>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</si>
  <si>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</si>
  <si>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</si>
  <si>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</si>
  <si>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</si>
  <si>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</si>
  <si>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</si>
  <si>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</si>
  <si>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</si>
  <si>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</si>
  <si>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</si>
  <si>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</si>
  <si>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</si>
  <si>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</si>
  <si>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</si>
  <si>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</si>
  <si>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</si>
  <si>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</si>
  <si>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</si>
  <si>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</si>
  <si>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</si>
  <si>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</si>
  <si>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</si>
  <si>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</si>
  <si>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</si>
  <si>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</si>
  <si>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</si>
  <si>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</si>
  <si>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</si>
  <si>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</si>
  <si>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</si>
  <si>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</si>
  <si>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</si>
  <si>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</si>
  <si>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</si>
  <si>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</si>
  <si>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</si>
  <si>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</si>
  <si>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</si>
  <si>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</si>
  <si>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</si>
  <si>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</si>
  <si>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</si>
  <si>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</si>
  <si>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</si>
  <si>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</si>
  <si>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</si>
  <si>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</si>
  <si>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</si>
  <si>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</si>
  <si>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</si>
  <si>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</si>
  <si>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</si>
  <si>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</si>
  <si>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</si>
  <si>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</si>
  <si>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</si>
  <si>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</si>
  <si>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</si>
  <si>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</si>
  <si>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</si>
  <si>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</si>
  <si>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</si>
  <si>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</si>
  <si>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</si>
  <si>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</si>
  <si>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</si>
  <si>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</si>
  <si>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</si>
  <si>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</si>
  <si>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</si>
  <si>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</si>
  <si>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</si>
  <si>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</si>
  <si>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</si>
  <si>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</si>
  <si>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</si>
  <si>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</si>
  <si>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</si>
  <si>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</si>
  <si>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</si>
  <si>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</si>
  <si>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</si>
  <si>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</si>
  <si>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</si>
  <si>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</si>
  <si>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</si>
  <si>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</si>
  <si>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</si>
  <si>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</si>
  <si>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</si>
  <si>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</si>
  <si>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</si>
  <si>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</si>
  <si>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</si>
  <si>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</si>
  <si>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</si>
  <si>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</si>
  <si>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</si>
  <si>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</si>
  <si>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</si>
  <si>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</si>
  <si>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</si>
  <si>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</si>
  <si>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</si>
  <si>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</si>
  <si>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</si>
  <si>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</si>
  <si>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</si>
  <si>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</si>
  <si>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</si>
  <si>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</si>
  <si>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</si>
  <si>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</si>
  <si>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</si>
  <si>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</si>
  <si>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</si>
  <si>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</si>
  <si>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</si>
  <si>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</si>
  <si>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</si>
  <si>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</si>
  <si>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</si>
  <si>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</si>
  <si>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</si>
  <si>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</si>
  <si>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</si>
  <si>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</si>
  <si>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</si>
  <si>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</si>
  <si>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</si>
  <si>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</si>
  <si>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</si>
  <si>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</si>
  <si>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</si>
  <si>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</si>
  <si>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</si>
  <si>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</si>
  <si>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</si>
  <si>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</si>
  <si>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</si>
  <si>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</si>
  <si>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</si>
  <si>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</si>
  <si>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</si>
  <si>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</si>
  <si>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</si>
  <si>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</si>
  <si>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</si>
  <si>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</si>
  <si>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</si>
  <si>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</si>
  <si>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</si>
  <si>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</si>
  <si>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</si>
  <si>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</si>
  <si>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</si>
  <si>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</si>
  <si>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</si>
  <si>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</si>
  <si>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</si>
  <si>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</si>
  <si>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</si>
  <si>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</si>
  <si>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</si>
  <si>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</si>
  <si>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</si>
  <si>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</si>
  <si>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</si>
  <si>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</si>
  <si>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</si>
  <si>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</si>
  <si>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</si>
  <si>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</si>
  <si>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</si>
  <si>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</si>
  <si>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</si>
  <si>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</si>
  <si>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</si>
  <si>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</si>
  <si>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</si>
  <si>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</si>
  <si>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</si>
  <si>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</si>
  <si>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</si>
  <si>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</si>
  <si>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</si>
  <si>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</si>
  <si>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</si>
  <si>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</si>
  <si>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</si>
  <si>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</si>
  <si>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</si>
  <si>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</si>
  <si>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</si>
  <si>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</si>
  <si>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</si>
  <si>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</si>
  <si>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</si>
  <si>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</si>
  <si>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</si>
  <si>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</si>
  <si>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</si>
  <si>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</si>
  <si>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</si>
  <si>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</si>
  <si>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</si>
  <si>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</si>
  <si>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</si>
  <si>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</si>
  <si>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</si>
  <si>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</si>
  <si>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</si>
  <si>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</si>
  <si>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</si>
  <si>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</si>
  <si>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</si>
  <si>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</si>
  <si>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</si>
  <si>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</si>
  <si>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</si>
  <si>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</si>
  <si>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</si>
  <si>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</si>
  <si>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</si>
  <si>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</si>
  <si>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</si>
  <si>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</si>
  <si>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</si>
  <si>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</si>
  <si>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</si>
  <si>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</si>
  <si>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</si>
  <si>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</si>
  <si>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</si>
  <si>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</si>
  <si>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</si>
  <si>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</si>
  <si>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</si>
  <si>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</si>
  <si>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</si>
  <si>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</si>
  <si>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</si>
  <si>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</si>
  <si>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</si>
  <si>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</si>
  <si>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</si>
  <si>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</si>
  <si>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</si>
  <si>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</si>
  <si>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</si>
  <si>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</si>
  <si>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</si>
  <si>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</si>
  <si>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</si>
  <si>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</si>
  <si>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</si>
  <si>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</si>
  <si>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</si>
  <si>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</si>
  <si>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</si>
  <si>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</si>
  <si>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</si>
  <si>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</si>
  <si>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</si>
  <si>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</si>
  <si>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</si>
  <si>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</si>
  <si>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</si>
  <si>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</si>
  <si>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</si>
  <si>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</si>
  <si>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</si>
  <si>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</si>
  <si>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</si>
  <si>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</si>
  <si>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</si>
  <si>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</si>
  <si>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</si>
  <si>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</si>
  <si>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</si>
  <si>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</si>
  <si>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</si>
  <si>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</si>
  <si>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</si>
  <si>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</si>
  <si>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</si>
  <si>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</si>
  <si>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</si>
  <si>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</si>
  <si>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</si>
  <si>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</si>
  <si>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</si>
  <si>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</si>
  <si>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</si>
  <si>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</si>
  <si>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</si>
  <si>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</si>
  <si>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</si>
  <si>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</si>
  <si>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</si>
  <si>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</si>
  <si>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</si>
  <si>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</si>
  <si>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</si>
  <si>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</si>
  <si>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</si>
  <si>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</si>
  <si>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</si>
  <si>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</si>
  <si>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</si>
  <si>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</si>
  <si>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</si>
  <si>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</si>
  <si>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</si>
  <si>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</si>
  <si>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</si>
  <si>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</si>
  <si>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</si>
  <si>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</si>
  <si>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</si>
  <si>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</si>
  <si>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</si>
  <si>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</si>
  <si>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</si>
  <si>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</si>
  <si>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</si>
  <si>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</si>
  <si>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</si>
  <si>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</si>
  <si>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</si>
  <si>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</si>
  <si>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</si>
  <si>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</si>
  <si>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</si>
  <si>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</si>
  <si>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</si>
  <si>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</si>
  <si>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</si>
  <si>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</si>
  <si>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</si>
  <si>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</si>
  <si>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</si>
  <si>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</si>
  <si>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</si>
  <si>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</si>
  <si>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</si>
  <si>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</si>
  <si>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</si>
  <si>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</si>
  <si>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</si>
  <si>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</si>
  <si>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</si>
  <si>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</si>
  <si>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</si>
  <si>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</si>
  <si>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</si>
  <si>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</si>
  <si>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</si>
  <si>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</si>
  <si>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</si>
  <si>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</si>
  <si>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</si>
  <si>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</si>
  <si>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</si>
  <si>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</si>
  <si>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</si>
  <si>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</si>
  <si>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</si>
  <si>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</si>
  <si>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</si>
  <si>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</si>
  <si>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</si>
  <si>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</si>
  <si>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</si>
  <si>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</si>
  <si>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</si>
  <si>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</si>
  <si>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</si>
  <si>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</si>
  <si>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</si>
  <si>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</si>
  <si>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</si>
  <si>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</si>
  <si>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</si>
  <si>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</si>
  <si>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</si>
  <si>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</si>
  <si>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</si>
  <si>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</si>
  <si>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</si>
  <si>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</si>
  <si>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</si>
  <si>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</si>
  <si>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</si>
  <si>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</si>
  <si>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</si>
  <si>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</si>
  <si>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</si>
  <si>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</si>
  <si>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</si>
  <si>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</si>
  <si>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</si>
  <si>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</si>
  <si>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</si>
  <si>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</si>
  <si>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</si>
  <si>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</si>
  <si>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</si>
  <si>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</si>
  <si>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</si>
  <si>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</si>
  <si>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</si>
  <si>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</si>
  <si>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</si>
  <si>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</si>
  <si>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</si>
  <si>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</si>
  <si>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</si>
  <si>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</si>
  <si>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</si>
  <si>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</si>
  <si>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</si>
  <si>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</si>
  <si>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</si>
  <si>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</si>
  <si>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</si>
  <si>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</si>
  <si>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</si>
  <si>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</si>
  <si>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</si>
  <si>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</si>
  <si>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</si>
  <si>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</si>
  <si>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</si>
  <si>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</si>
  <si>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</si>
  <si>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</si>
  <si>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</si>
  <si>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</si>
  <si>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</si>
  <si>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</si>
  <si>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</si>
  <si>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</si>
  <si>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</si>
  <si>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</si>
  <si>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</si>
  <si>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</si>
  <si>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</si>
  <si>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</si>
  <si>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</si>
  <si>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</si>
  <si>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</si>
  <si>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</si>
  <si>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</si>
  <si>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</si>
  <si>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</si>
  <si>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</si>
  <si>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</si>
  <si>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</si>
  <si>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</si>
  <si>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</si>
  <si>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</si>
  <si>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</si>
  <si>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</si>
  <si>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</si>
  <si>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</si>
  <si>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</si>
  <si>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</si>
  <si>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</si>
  <si>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</si>
  <si>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</si>
  <si>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</si>
  <si>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</si>
  <si>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</si>
  <si>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</si>
  <si>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</si>
  <si>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</si>
  <si>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</si>
  <si>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</si>
  <si>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</si>
  <si>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</si>
  <si>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</si>
  <si>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</si>
  <si>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</si>
  <si>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</si>
  <si>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</si>
  <si>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</si>
  <si>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</si>
  <si>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</si>
  <si>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</si>
  <si>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</si>
  <si>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</si>
  <si>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</si>
  <si>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</si>
  <si>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</si>
  <si>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</si>
  <si>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</si>
  <si>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</si>
  <si>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</si>
  <si>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</si>
  <si>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</si>
  <si>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</si>
  <si>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</si>
  <si>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</si>
  <si>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</si>
  <si>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</si>
  <si>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</si>
  <si>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</si>
  <si>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</si>
  <si>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</si>
  <si>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</si>
  <si>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</si>
  <si>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</si>
  <si>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</si>
  <si>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</si>
  <si>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</si>
  <si>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</si>
  <si>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</si>
  <si>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</si>
  <si>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</si>
  <si>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</si>
  <si>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</si>
  <si>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</si>
  <si>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</si>
  <si>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</si>
  <si>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</si>
  <si>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</si>
  <si>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</si>
  <si>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</si>
  <si>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</si>
  <si>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</si>
  <si>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</si>
  <si>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</si>
  <si>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</si>
  <si>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</si>
  <si>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</si>
  <si>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</si>
  <si>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</si>
  <si>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</si>
  <si>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</si>
  <si>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</si>
  <si>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</si>
  <si>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</si>
  <si>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</si>
  <si>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</si>
  <si>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</si>
  <si>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</si>
  <si>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</si>
  <si>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</si>
  <si>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</si>
  <si>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</si>
  <si>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</si>
  <si>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</si>
  <si>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</si>
  <si>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</si>
  <si>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</si>
  <si>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</si>
  <si>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</si>
  <si>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</si>
  <si>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</si>
  <si>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</si>
  <si>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</si>
  <si>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</si>
  <si>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</si>
  <si>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</si>
  <si>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</si>
  <si>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</si>
  <si>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</si>
  <si>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</si>
  <si>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</si>
  <si>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</si>
  <si>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</si>
  <si>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</si>
  <si>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</si>
  <si>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</si>
  <si>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</si>
  <si>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</si>
  <si>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</si>
  <si>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</si>
  <si>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</si>
  <si>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</si>
  <si>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</si>
  <si>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</si>
  <si>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</si>
  <si>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</si>
  <si>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</si>
  <si>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</si>
  <si>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</si>
  <si>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</si>
  <si>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</si>
  <si>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</si>
  <si>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</si>
  <si>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</si>
  <si>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</si>
  <si>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</si>
  <si>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</si>
  <si>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</si>
  <si>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</si>
  <si>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</si>
  <si>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</si>
  <si>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</si>
  <si>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</si>
  <si>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</si>
  <si>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</si>
  <si>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</si>
  <si>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</si>
  <si>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</si>
  <si>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</si>
  <si>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</si>
  <si>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</si>
  <si>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</si>
  <si>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</si>
  <si>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</si>
  <si>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</si>
  <si>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</si>
  <si>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</si>
  <si>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</si>
  <si>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</si>
  <si>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</si>
  <si>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</si>
  <si>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</si>
  <si>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</si>
  <si>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</si>
  <si>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</si>
  <si>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</si>
  <si>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</si>
  <si>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</si>
  <si>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</si>
  <si>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</si>
  <si>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</si>
  <si>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</si>
  <si>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</si>
  <si>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</si>
  <si>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</si>
  <si>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</si>
  <si>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</si>
  <si>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</si>
  <si>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</si>
  <si>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</si>
  <si>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</si>
  <si>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</si>
  <si>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</si>
  <si>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</si>
  <si>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</si>
  <si>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</si>
  <si>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</si>
  <si>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</si>
  <si>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</si>
  <si>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</si>
  <si>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</si>
  <si>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</si>
  <si>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</si>
  <si>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</si>
  <si>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</si>
  <si>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</si>
  <si>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</si>
  <si>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</si>
  <si>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</si>
  <si>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</si>
  <si>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</si>
  <si>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</si>
  <si>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</si>
  <si>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</si>
  <si>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</si>
  <si>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</si>
  <si>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</si>
  <si>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</si>
  <si>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</si>
  <si>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</si>
  <si>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</si>
  <si>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</si>
  <si>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</si>
  <si>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</si>
  <si>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</si>
  <si>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</si>
  <si>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</si>
  <si>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</si>
  <si>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</si>
  <si>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</si>
  <si>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</si>
  <si>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</si>
  <si>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</si>
  <si>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</si>
  <si>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</si>
  <si>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</si>
  <si>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</si>
  <si>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</si>
  <si>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</si>
  <si>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</si>
  <si>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</si>
  <si>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</si>
  <si>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</si>
  <si>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</si>
  <si>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</si>
  <si>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</si>
  <si>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</si>
  <si>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</si>
  <si>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</si>
  <si>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</si>
  <si>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</si>
  <si>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</si>
  <si>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</si>
  <si>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</si>
  <si>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</si>
  <si>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</si>
  <si>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</si>
  <si>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</si>
  <si>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</si>
  <si>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</si>
  <si>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</si>
  <si>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</si>
  <si>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</si>
  <si>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</si>
  <si>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</si>
  <si>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</si>
  <si>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</si>
  <si>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</si>
  <si>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</si>
  <si>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</si>
  <si>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</si>
  <si>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</si>
  <si>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</si>
  <si>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</si>
  <si>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</si>
  <si>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</si>
  <si>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</si>
  <si>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</si>
  <si>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</si>
  <si>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</si>
  <si>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</si>
  <si>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</si>
  <si>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</si>
  <si>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</si>
  <si>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</si>
  <si>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</si>
  <si>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</si>
  <si>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</si>
  <si>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</si>
  <si>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</si>
  <si>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</si>
  <si>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</si>
  <si>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</si>
  <si>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</si>
  <si>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</si>
  <si>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</si>
  <si>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</si>
  <si>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</si>
  <si>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</si>
  <si>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</si>
  <si>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</si>
  <si>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</si>
  <si>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</si>
  <si>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</si>
  <si>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</si>
  <si>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</si>
  <si>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</si>
  <si>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</si>
  <si>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</si>
  <si>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</si>
  <si>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</si>
  <si>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</si>
  <si>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</si>
  <si>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</si>
  <si>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</si>
  <si>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</si>
  <si>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</si>
  <si>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</si>
  <si>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</si>
  <si>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</si>
  <si>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</si>
  <si>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</si>
  <si>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</si>
  <si>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</si>
  <si>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</si>
  <si>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</si>
  <si>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</si>
  <si>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</si>
  <si>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</si>
  <si>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</si>
  <si>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</si>
  <si>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</si>
  <si>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</si>
  <si>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</si>
  <si>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</si>
  <si>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</si>
  <si>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</si>
  <si>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</si>
  <si>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</si>
  <si>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</si>
  <si>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</si>
  <si>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</si>
  <si>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</si>
  <si>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</si>
  <si>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</si>
  <si>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</si>
  <si>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</si>
  <si>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</si>
  <si>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</si>
  <si>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</si>
  <si>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</si>
  <si>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</si>
  <si>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</si>
  <si>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</si>
  <si>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</si>
  <si>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</si>
  <si>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</si>
  <si>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</si>
  <si>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</si>
  <si>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</si>
  <si>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</si>
  <si>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</si>
  <si>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</si>
  <si>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</si>
  <si>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</si>
  <si>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</si>
  <si>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</si>
  <si>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</si>
  <si>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</si>
  <si>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</si>
  <si>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</si>
  <si>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</si>
  <si>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</si>
  <si>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</si>
  <si>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</si>
  <si>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</si>
  <si>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</si>
  <si>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</si>
  <si>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</si>
  <si>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</si>
  <si>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</si>
  <si>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</si>
  <si>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</si>
  <si>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</si>
  <si>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</si>
  <si>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</si>
  <si>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</si>
  <si>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</si>
  <si>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</si>
  <si>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</si>
  <si>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</si>
  <si>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</si>
  <si>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</si>
  <si>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</si>
  <si>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</si>
  <si>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</si>
  <si>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</si>
  <si>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</si>
  <si>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</si>
  <si>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</si>
  <si>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</si>
  <si>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</si>
  <si>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</si>
  <si>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</si>
  <si>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</si>
  <si>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</si>
  <si>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</si>
  <si>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</si>
  <si>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</si>
  <si>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</si>
  <si>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</si>
  <si>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</si>
  <si>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</si>
  <si>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</si>
  <si>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</si>
  <si>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</si>
  <si>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</si>
  <si>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</si>
  <si>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</si>
  <si>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</si>
  <si>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</si>
  <si>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</si>
  <si>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</si>
  <si>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</si>
  <si>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</si>
  <si>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</si>
  <si>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</si>
  <si>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</si>
  <si>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</si>
  <si>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</si>
  <si>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</si>
  <si>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</si>
  <si>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</si>
  <si>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</si>
  <si>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</si>
  <si>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</si>
  <si>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</si>
  <si>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</si>
  <si>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</si>
  <si>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</si>
  <si>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</si>
  <si>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</si>
  <si>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</si>
  <si>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</si>
  <si>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</si>
  <si>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</si>
  <si>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</si>
  <si>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</si>
  <si>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</si>
  <si>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</si>
  <si>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</si>
  <si>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</si>
  <si>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</si>
  <si>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</si>
  <si>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</si>
  <si>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</si>
  <si>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</si>
  <si>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</si>
  <si>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</si>
  <si>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</si>
  <si>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</si>
  <si>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</si>
  <si>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</si>
  <si>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</si>
  <si>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</si>
  <si>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</si>
  <si>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</si>
  <si>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</si>
  <si>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</si>
  <si>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</si>
  <si>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</si>
  <si>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</si>
  <si>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</si>
  <si>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</si>
  <si>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</si>
  <si>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</si>
  <si>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</si>
  <si>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</si>
  <si>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</si>
  <si>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</si>
  <si>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</si>
  <si>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</si>
  <si>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</si>
  <si>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</si>
  <si>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</si>
  <si>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</si>
  <si>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</si>
  <si>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</si>
  <si>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</si>
  <si>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</si>
  <si>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</si>
  <si>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</si>
  <si>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</si>
  <si>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</si>
  <si>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</si>
  <si>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</si>
  <si>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</si>
  <si>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</si>
  <si>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</si>
  <si>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</si>
  <si>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</si>
  <si>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</si>
  <si>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</si>
  <si>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</si>
  <si>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</si>
  <si>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</si>
  <si>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</si>
  <si>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</si>
  <si>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</si>
  <si>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</si>
  <si>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</si>
  <si>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</si>
  <si>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</si>
  <si>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</si>
  <si>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</si>
  <si>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</si>
  <si>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</si>
  <si>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</si>
  <si>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</si>
  <si>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</si>
  <si>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</si>
  <si>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</si>
  <si>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</si>
  <si>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</si>
  <si>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</si>
  <si>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</si>
  <si>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</si>
  <si>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</si>
  <si>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</si>
  <si>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</si>
  <si>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</si>
  <si>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</si>
  <si>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</si>
  <si>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</si>
  <si>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</si>
  <si>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</si>
  <si>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</si>
  <si>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</si>
  <si>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</si>
  <si>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</si>
  <si>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</si>
  <si>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</si>
  <si>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</si>
  <si>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</si>
  <si>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</si>
  <si>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</si>
  <si>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</si>
  <si>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</si>
  <si>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</si>
  <si>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</si>
  <si>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</si>
  <si>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</si>
  <si>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</si>
  <si>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</si>
  <si>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</si>
  <si>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</si>
  <si>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</si>
  <si>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</si>
  <si>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</si>
  <si>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</si>
  <si>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</si>
  <si>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</si>
  <si>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</si>
  <si>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</si>
  <si>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</si>
  <si>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</si>
  <si>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</si>
  <si>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</si>
  <si>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</si>
  <si>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</si>
  <si>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</si>
  <si>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</si>
  <si>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</si>
  <si>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</si>
  <si>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</si>
  <si>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</si>
  <si>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</si>
  <si>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</si>
  <si>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</si>
  <si>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</si>
  <si>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</si>
  <si>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</si>
  <si>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</si>
  <si>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</si>
  <si>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</si>
  <si>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</si>
  <si>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</si>
  <si>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</si>
  <si>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</si>
  <si>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</si>
  <si>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</si>
  <si>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</si>
  <si>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</si>
  <si>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</si>
  <si>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</si>
  <si>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</si>
  <si>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</si>
  <si>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</si>
  <si>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</si>
  <si>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</si>
  <si>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</si>
  <si>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</si>
  <si>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</si>
  <si>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</si>
  <si>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</si>
  <si>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</si>
  <si>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</si>
  <si>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</si>
  <si>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</si>
  <si>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</si>
  <si>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</si>
  <si>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</si>
  <si>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</si>
  <si>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</si>
  <si>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</si>
  <si>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</si>
  <si>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</si>
  <si>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</si>
  <si>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</si>
  <si>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</si>
  <si>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</si>
  <si>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</si>
  <si>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</si>
  <si>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</si>
  <si>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</si>
  <si>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</si>
  <si>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</si>
  <si>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</si>
  <si>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</si>
  <si>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</si>
  <si>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</si>
  <si>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</si>
  <si>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</si>
  <si>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</si>
  <si>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</si>
  <si>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</si>
  <si>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</si>
  <si>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</si>
  <si>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</si>
  <si>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</si>
  <si>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</si>
  <si>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</si>
  <si>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</si>
  <si>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</si>
  <si>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</si>
  <si>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</si>
  <si>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</si>
  <si>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</si>
  <si>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</si>
  <si>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</si>
  <si>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</si>
  <si>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</si>
  <si>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</si>
  <si>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</si>
  <si>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</si>
  <si>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</si>
  <si>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</si>
  <si>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</si>
  <si>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</si>
  <si>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</si>
  <si>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</si>
  <si>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</si>
  <si>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</si>
  <si>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</si>
  <si>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</si>
  <si>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</si>
  <si>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</si>
  <si>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</si>
  <si>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</si>
  <si>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</si>
  <si>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</si>
  <si>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</si>
  <si>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</si>
  <si>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</si>
  <si>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</si>
  <si>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</si>
  <si>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</si>
  <si>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</si>
  <si>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</si>
  <si>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</si>
  <si>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</si>
  <si>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</si>
  <si>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</si>
  <si>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</si>
  <si>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</si>
  <si>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</si>
  <si>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</si>
  <si>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</si>
  <si>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</si>
  <si>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</si>
  <si>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</si>
  <si>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</si>
  <si>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</si>
  <si>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</si>
  <si>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</si>
  <si>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</si>
  <si>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</si>
  <si>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</si>
  <si>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</si>
  <si>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</si>
  <si>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</si>
  <si>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</si>
  <si>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</si>
  <si>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</si>
  <si>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</si>
  <si>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</si>
  <si>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</si>
  <si>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</si>
  <si>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</si>
  <si>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</si>
  <si>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</si>
  <si>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</si>
  <si>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</si>
  <si>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</si>
  <si>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</si>
  <si>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</si>
  <si>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</si>
  <si>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</si>
  <si>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</si>
  <si>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</si>
  <si>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</si>
  <si>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</si>
  <si>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</si>
  <si>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</si>
  <si>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</si>
  <si>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</si>
  <si>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</si>
  <si>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</si>
  <si>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</si>
  <si>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</si>
  <si>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</si>
  <si>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</si>
  <si>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</si>
  <si>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</si>
  <si>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</si>
  <si>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</si>
  <si>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</si>
  <si>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</si>
  <si>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</si>
  <si>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</si>
  <si>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</si>
  <si>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</si>
  <si>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</si>
  <si>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</si>
  <si>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</si>
  <si>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</si>
  <si>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</si>
  <si>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</si>
  <si>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</si>
  <si>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</si>
  <si>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</si>
  <si>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</si>
  <si>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</si>
  <si>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</si>
  <si>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</si>
  <si>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</si>
  <si>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</si>
  <si>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</si>
  <si>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</si>
  <si>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</si>
  <si>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</si>
  <si>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</si>
  <si>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</si>
  <si>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</si>
  <si>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</si>
  <si>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</si>
  <si>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</si>
  <si>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</si>
  <si>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</si>
  <si>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</si>
  <si>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</si>
  <si>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</si>
  <si>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</si>
  <si>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</si>
  <si>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</si>
  <si>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</si>
  <si>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</si>
  <si>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</si>
  <si>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</si>
  <si>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</si>
  <si>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</si>
  <si>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</si>
  <si>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</si>
  <si>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</si>
  <si>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</si>
  <si>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</si>
  <si>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</si>
  <si>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</si>
  <si>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</si>
  <si>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</si>
  <si>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</si>
  <si>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</si>
  <si>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</si>
  <si>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</si>
  <si>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</si>
  <si>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</si>
  <si>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</si>
  <si>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</si>
  <si>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</si>
  <si>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</si>
  <si>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</si>
  <si>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</si>
  <si>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</si>
  <si>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</si>
  <si>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</si>
  <si>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</si>
  <si>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</si>
  <si>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</si>
  <si>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</si>
  <si>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</si>
  <si>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</si>
  <si>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</si>
  <si>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</si>
  <si>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</si>
  <si>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</si>
  <si>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</si>
  <si>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</si>
  <si>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</si>
  <si>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</si>
  <si>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</si>
  <si>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</si>
  <si>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</si>
  <si>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</si>
  <si>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</si>
  <si>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</si>
  <si>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</si>
  <si>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</si>
  <si>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</si>
  <si>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</si>
  <si>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</si>
  <si>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</si>
  <si>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</si>
  <si>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</si>
  <si>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</si>
  <si>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</si>
  <si>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</si>
  <si>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</si>
  <si>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</si>
  <si>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</si>
  <si>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</si>
  <si>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</si>
  <si>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</si>
  <si>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</si>
  <si>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</si>
  <si>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</si>
  <si>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</si>
  <si>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</si>
  <si>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</si>
  <si>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</si>
  <si>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</si>
  <si>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</si>
  <si>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</si>
  <si>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</si>
  <si>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</si>
  <si>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</si>
  <si>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</si>
  <si>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</si>
  <si>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</si>
  <si>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</si>
  <si>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</si>
  <si>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</si>
  <si>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</si>
  <si>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</si>
  <si>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</si>
  <si>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</si>
  <si>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</si>
  <si>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</si>
  <si>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</si>
  <si>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</si>
  <si>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</si>
  <si>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</si>
  <si>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</si>
  <si>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</si>
  <si>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</si>
  <si>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</si>
  <si>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</si>
  <si>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</si>
  <si>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</si>
  <si>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</si>
  <si>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</si>
  <si>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</si>
  <si>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</si>
  <si>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</si>
  <si>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</si>
  <si>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</si>
  <si>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</si>
  <si>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</si>
  <si>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</si>
  <si>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</si>
  <si>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</si>
  <si>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</si>
  <si>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</si>
  <si>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</si>
  <si>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</si>
  <si>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</si>
  <si>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</si>
  <si>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</si>
  <si>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</si>
  <si>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</si>
  <si>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</si>
  <si>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</si>
  <si>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</si>
  <si>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</si>
  <si>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</si>
  <si>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</si>
  <si>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</si>
  <si>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</si>
  <si>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</si>
  <si>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</si>
  <si>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</si>
  <si>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</si>
  <si>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</si>
  <si>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</si>
  <si>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</si>
  <si>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</si>
  <si>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</si>
  <si>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</si>
  <si>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</si>
  <si>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</si>
  <si>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</si>
  <si>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</si>
  <si>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</si>
  <si>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</si>
  <si>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</si>
  <si>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</si>
  <si>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</si>
  <si>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</si>
  <si>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</si>
  <si>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</si>
  <si>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</si>
  <si>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</si>
  <si>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</si>
  <si>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</si>
  <si>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</si>
  <si>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</si>
  <si>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</si>
  <si>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</si>
  <si>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</si>
  <si>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</si>
  <si>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</si>
  <si>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</si>
  <si>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</si>
  <si>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</si>
  <si>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</si>
  <si>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</si>
  <si>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</si>
  <si>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</si>
  <si>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</si>
  <si>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</si>
  <si>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</si>
  <si>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</si>
  <si>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</si>
  <si>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</si>
  <si>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</si>
  <si>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</si>
  <si>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</si>
  <si>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</si>
  <si>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</si>
  <si>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</si>
  <si>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</si>
  <si>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</si>
  <si>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</si>
  <si>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</si>
  <si>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</si>
  <si>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</si>
  <si>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</si>
  <si>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</si>
  <si>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</si>
  <si>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</si>
  <si>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</si>
  <si>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</si>
  <si>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</si>
  <si>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</si>
  <si>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</si>
  <si>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</si>
  <si>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</si>
  <si>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</si>
  <si>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</si>
  <si>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</si>
  <si>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</si>
  <si>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</si>
  <si>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</si>
  <si>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</si>
  <si>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</si>
  <si>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</si>
  <si>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</si>
  <si>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</si>
  <si>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</si>
  <si>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</si>
  <si>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</si>
  <si>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</si>
  <si>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</si>
  <si>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</si>
  <si>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</si>
  <si>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</si>
  <si>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</si>
  <si>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</si>
  <si>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</si>
  <si>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</si>
  <si>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</si>
  <si>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</si>
  <si>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</si>
  <si>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</si>
  <si>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</si>
  <si>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</si>
  <si>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</si>
  <si>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</si>
  <si>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</si>
  <si>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</si>
  <si>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</si>
  <si>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</si>
  <si>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</si>
  <si>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</si>
  <si>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</si>
  <si>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</si>
  <si>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</si>
  <si>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</si>
  <si>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</si>
  <si>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</si>
  <si>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</si>
  <si>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</si>
  <si>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</si>
  <si>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</si>
  <si>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</si>
  <si>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</si>
  <si>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</si>
  <si>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</si>
  <si>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</si>
  <si>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</si>
  <si>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</si>
  <si>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</si>
  <si>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</si>
  <si>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</si>
  <si>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</si>
  <si>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</si>
  <si>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</si>
  <si>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</si>
  <si>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</si>
  <si>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</si>
  <si>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</si>
  <si>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</si>
  <si>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</si>
  <si>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</si>
  <si>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</si>
  <si>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</si>
  <si>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</si>
  <si>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</si>
  <si>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</si>
  <si>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</si>
  <si>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</si>
  <si>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</si>
  <si>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</si>
  <si>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</si>
  <si>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</si>
  <si>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</si>
  <si>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</si>
  <si>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</si>
  <si>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</si>
  <si>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</si>
  <si>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</si>
  <si>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</si>
  <si>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</si>
  <si>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</si>
  <si>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</si>
  <si>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</si>
  <si>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</si>
  <si>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</si>
  <si>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</si>
  <si>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</si>
  <si>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</si>
  <si>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</si>
  <si>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</si>
  <si>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</si>
  <si>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</si>
  <si>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</si>
  <si>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</si>
  <si>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</si>
  <si>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</si>
  <si>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</si>
  <si>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</si>
  <si>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</si>
  <si>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</si>
  <si>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</si>
  <si>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</si>
  <si>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</si>
  <si>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</si>
  <si>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</si>
  <si>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</si>
  <si>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</si>
  <si>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</si>
  <si>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</si>
  <si>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</si>
  <si>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</si>
  <si>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</si>
  <si>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</si>
  <si>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</si>
  <si>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</si>
  <si>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</si>
  <si>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</si>
  <si>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</si>
  <si>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</si>
  <si>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</si>
  <si>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</si>
  <si>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</si>
  <si>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</si>
  <si>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</si>
  <si>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</si>
  <si>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</si>
  <si>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</si>
  <si>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</si>
  <si>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</si>
  <si>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</si>
  <si>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</si>
  <si>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</si>
  <si>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</si>
  <si>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</si>
  <si>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</si>
  <si>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</si>
  <si>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</si>
  <si>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</si>
  <si>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</si>
  <si>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</si>
  <si>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</si>
  <si>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</si>
  <si>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</si>
  <si>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</si>
  <si>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</si>
  <si>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</si>
  <si>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</si>
  <si>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</si>
  <si>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</si>
  <si>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</si>
  <si>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</si>
  <si>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</si>
  <si>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</si>
  <si>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</si>
  <si>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</si>
  <si>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</si>
  <si>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</si>
  <si>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</si>
  <si>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</si>
  <si>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</si>
  <si>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</si>
  <si>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</si>
  <si>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</si>
  <si>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</si>
  <si>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</si>
  <si>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</si>
  <si>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</si>
  <si>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</si>
  <si>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</si>
  <si>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</si>
  <si>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</si>
  <si>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</si>
  <si>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</si>
  <si>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</si>
  <si>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</si>
  <si>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</si>
  <si>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</si>
  <si>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</si>
  <si>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</si>
  <si>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</si>
  <si>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</si>
  <si>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</si>
  <si>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</si>
  <si>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</si>
  <si>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</si>
  <si>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</si>
  <si>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</si>
  <si>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</si>
  <si>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</si>
  <si>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</si>
  <si>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</si>
  <si>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</si>
  <si>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</si>
  <si>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</si>
  <si>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</si>
  <si>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</si>
  <si>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</si>
  <si>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</si>
  <si>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</si>
  <si>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</si>
  <si>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</si>
  <si>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</si>
  <si>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</si>
  <si>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</si>
  <si>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</si>
  <si>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</si>
  <si>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</si>
  <si>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</si>
  <si>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</si>
  <si>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</si>
  <si>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</si>
  <si>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</si>
  <si>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</si>
  <si>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</si>
  <si>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</si>
  <si>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</si>
  <si>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</si>
  <si>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</si>
  <si>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</si>
  <si>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</si>
  <si>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</si>
  <si>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</si>
  <si>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</si>
  <si>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</si>
  <si>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</si>
  <si>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</si>
  <si>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</si>
  <si>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</si>
  <si>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</si>
  <si>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</si>
  <si>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</si>
  <si>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</si>
  <si>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</si>
  <si>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</si>
  <si>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</si>
  <si>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</si>
  <si>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</si>
  <si>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</si>
  <si>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</si>
  <si>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</si>
  <si>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</si>
  <si>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</si>
  <si>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</si>
  <si>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</si>
  <si>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</si>
  <si>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</si>
  <si>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</si>
  <si>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</si>
  <si>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</si>
  <si>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</si>
  <si>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</si>
  <si>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</si>
  <si>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</si>
  <si>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</si>
  <si>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</si>
  <si>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</si>
  <si>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</si>
  <si>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</si>
  <si>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</si>
  <si>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</si>
  <si>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</si>
  <si>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</si>
  <si>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</si>
  <si>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</si>
  <si>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</si>
  <si>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</si>
  <si>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</si>
  <si>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</si>
  <si>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</si>
  <si>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</si>
  <si>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</si>
  <si>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</si>
  <si>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</si>
  <si>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</si>
  <si>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</si>
  <si>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</si>
  <si>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</si>
  <si>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</si>
  <si>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</si>
  <si>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</si>
  <si>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</si>
  <si>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</si>
  <si>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</si>
  <si>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</si>
  <si>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</si>
  <si>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</si>
  <si>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</si>
  <si>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</si>
  <si>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</si>
  <si>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</si>
  <si>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</si>
  <si>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</si>
  <si>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</si>
  <si>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</si>
  <si>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</si>
  <si>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</si>
  <si>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</si>
  <si>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</si>
  <si>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</si>
  <si>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</si>
  <si>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</si>
  <si>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</si>
  <si>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</si>
  <si>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</si>
  <si>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</si>
  <si>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</si>
  <si>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</si>
  <si>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</si>
  <si>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</si>
  <si>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</si>
  <si>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</si>
  <si>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</si>
  <si>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</si>
  <si>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</si>
  <si>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</si>
  <si>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</si>
  <si>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</si>
  <si>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</si>
  <si>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</si>
  <si>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</si>
  <si>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</si>
  <si>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</si>
  <si>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</si>
  <si>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</si>
  <si>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</si>
  <si>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</si>
  <si>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</si>
  <si>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</si>
  <si>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</si>
  <si>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</si>
  <si>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</si>
  <si>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</si>
  <si>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</si>
  <si>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</si>
  <si>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</si>
  <si>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</si>
  <si>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</si>
  <si>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</si>
  <si>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</si>
  <si>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</si>
  <si>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</si>
  <si>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</si>
  <si>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</si>
  <si>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</si>
  <si>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</si>
  <si>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</si>
  <si>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</si>
  <si>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</si>
  <si>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</si>
  <si>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</si>
  <si>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</si>
  <si>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</si>
  <si>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</si>
  <si>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</si>
  <si>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</si>
  <si>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</si>
  <si>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</si>
  <si>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</si>
  <si>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</si>
  <si>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</si>
  <si>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</si>
  <si>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</si>
  <si>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</si>
  <si>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</si>
  <si>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</si>
  <si>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</si>
  <si>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</si>
  <si>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</si>
  <si>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</si>
  <si>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</si>
  <si>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</si>
  <si>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</si>
  <si>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</si>
  <si>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</si>
  <si>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</si>
  <si>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</si>
  <si>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</si>
  <si>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</si>
  <si>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</si>
  <si>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</si>
  <si>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</si>
  <si>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</si>
  <si>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</si>
  <si>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</si>
  <si>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</si>
  <si>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</si>
  <si>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</si>
  <si>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</si>
  <si>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</si>
  <si>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</si>
  <si>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</si>
  <si>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</si>
  <si>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</si>
  <si>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</si>
  <si>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</si>
  <si>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</si>
  <si>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</si>
  <si>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</si>
  <si>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</si>
  <si>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</si>
  <si>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</si>
  <si>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</si>
  <si>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</si>
  <si>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</si>
  <si>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</si>
  <si>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</si>
  <si>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</si>
  <si>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</si>
  <si>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</si>
  <si>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</si>
  <si>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</si>
  <si>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</si>
  <si>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</si>
  <si>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</si>
  <si>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</si>
  <si>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</si>
  <si>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</si>
  <si>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</si>
  <si>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</si>
  <si>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</si>
  <si>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</si>
  <si>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</si>
  <si>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</si>
  <si>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</si>
  <si>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</si>
  <si>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</si>
  <si>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</si>
  <si>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</si>
  <si>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</si>
  <si>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</si>
  <si>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</si>
  <si>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</si>
  <si>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</si>
  <si>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</si>
  <si>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</si>
  <si>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</si>
  <si>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</si>
  <si>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</si>
  <si>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</si>
  <si>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</si>
  <si>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</si>
  <si>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</si>
  <si>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</si>
  <si>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</si>
  <si>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</si>
  <si>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</si>
  <si>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</si>
  <si>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</si>
  <si>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</si>
  <si>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</si>
  <si>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</si>
  <si>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</si>
  <si>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</si>
  <si>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</si>
  <si>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</si>
  <si>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</si>
  <si>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</si>
  <si>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</si>
  <si>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</si>
  <si>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</si>
  <si>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</si>
  <si>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</si>
  <si>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</si>
  <si>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</si>
  <si>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</si>
  <si>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</si>
  <si>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</si>
  <si>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</si>
  <si>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</si>
  <si>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</si>
  <si>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</si>
  <si>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</si>
  <si>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</si>
  <si>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</si>
  <si>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</si>
  <si>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</si>
  <si>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</si>
  <si>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</si>
  <si>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</si>
  <si>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</si>
  <si>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</si>
  <si>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</si>
  <si>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</si>
  <si>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</si>
  <si>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</si>
  <si>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</si>
  <si>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</si>
  <si>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</si>
  <si>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</si>
  <si>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</si>
  <si>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</si>
  <si>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</si>
  <si>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</si>
  <si>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</si>
  <si>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</si>
  <si>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</si>
  <si>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</si>
  <si>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</si>
  <si>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</si>
  <si>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</si>
  <si>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</si>
  <si>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</si>
  <si>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</si>
  <si>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</si>
  <si>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</si>
  <si>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</si>
  <si>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</si>
  <si>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</si>
  <si>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</si>
  <si>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</si>
  <si>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</si>
  <si>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</si>
  <si>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</si>
  <si>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</si>
  <si>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</si>
  <si>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</si>
  <si>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</si>
  <si>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</si>
  <si>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</si>
  <si>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</si>
  <si>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</si>
  <si>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</si>
  <si>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</si>
  <si>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</si>
  <si>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</si>
  <si>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</si>
  <si>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</si>
  <si>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</si>
  <si>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</si>
  <si>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</si>
  <si>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</si>
  <si>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</si>
  <si>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</si>
  <si>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</si>
  <si>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</si>
  <si>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</si>
  <si>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</si>
  <si>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</si>
  <si>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</si>
  <si>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</si>
  <si>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</si>
  <si>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</si>
  <si>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</si>
  <si>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</si>
  <si>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</si>
  <si>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</si>
  <si>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</si>
  <si>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</si>
  <si>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</si>
  <si>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</si>
  <si>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</si>
  <si>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</si>
  <si>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</si>
  <si>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</si>
  <si>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</si>
  <si>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</si>
  <si>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</si>
  <si>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</si>
  <si>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</si>
  <si>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</si>
  <si>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</si>
  <si>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</si>
  <si>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</si>
  <si>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</si>
  <si>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</si>
  <si>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</si>
  <si>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</si>
  <si>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</si>
  <si>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</si>
  <si>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</si>
  <si>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</si>
  <si>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</si>
  <si>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</si>
  <si>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</si>
  <si>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</si>
  <si>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</si>
  <si>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</si>
  <si>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</si>
  <si>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</si>
  <si>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</si>
  <si>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</si>
  <si>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</si>
  <si>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</si>
  <si>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</si>
  <si>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</si>
  <si>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</si>
  <si>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</si>
  <si>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</si>
  <si>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</si>
  <si>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</si>
  <si>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</si>
  <si>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</si>
  <si>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</si>
  <si>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</si>
  <si>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</si>
  <si>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</si>
  <si>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</si>
  <si>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</si>
  <si>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</si>
  <si>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</si>
  <si>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</si>
  <si>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</si>
  <si>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</si>
  <si>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</si>
  <si>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</si>
  <si>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</si>
  <si>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</si>
  <si>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</si>
  <si>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</si>
  <si>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</si>
  <si>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</si>
  <si>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</si>
  <si>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</si>
  <si>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</si>
  <si>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</si>
  <si>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</si>
  <si>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</si>
  <si>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</si>
  <si>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</si>
  <si>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</si>
  <si>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</si>
  <si>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</si>
  <si>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</si>
  <si>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</si>
  <si>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</si>
  <si>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</si>
  <si>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</si>
  <si>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</si>
  <si>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</si>
  <si>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</si>
  <si>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</si>
  <si>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</si>
  <si>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</si>
  <si>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</si>
  <si>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</si>
  <si>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</si>
  <si>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</si>
  <si>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</si>
  <si>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</si>
  <si>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</si>
  <si>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</si>
  <si>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</si>
  <si>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</si>
  <si>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</si>
  <si>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</si>
  <si>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</si>
  <si>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</si>
  <si>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</si>
  <si>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</si>
  <si>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</si>
  <si>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</si>
  <si>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</si>
  <si>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</si>
  <si>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</si>
  <si>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</si>
  <si>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</si>
  <si>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</si>
  <si>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</si>
  <si>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</si>
  <si>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</si>
  <si>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</si>
  <si>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</si>
  <si>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</si>
  <si>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</si>
  <si>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</si>
  <si>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</si>
  <si>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</si>
  <si>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</si>
  <si>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</si>
  <si>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</si>
  <si>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</si>
  <si>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</si>
  <si>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</si>
  <si>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</si>
  <si>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</si>
  <si>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</si>
  <si>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</si>
  <si>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</si>
  <si>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</si>
  <si>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</si>
  <si>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</si>
  <si>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</si>
  <si>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</si>
  <si>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</si>
  <si>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</si>
  <si>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</si>
  <si>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</si>
  <si>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</si>
  <si>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</si>
  <si>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</si>
  <si>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</si>
  <si>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</si>
  <si>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</si>
  <si>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</si>
  <si>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</si>
  <si>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</si>
  <si>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</si>
  <si>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</si>
  <si>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</si>
  <si>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</si>
  <si>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</si>
  <si>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</si>
  <si>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</si>
  <si>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</si>
  <si>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</si>
  <si>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</si>
  <si>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</si>
  <si>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</si>
  <si>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</si>
  <si>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</si>
  <si>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</si>
  <si>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</si>
  <si>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</si>
  <si>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</si>
  <si>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</si>
  <si>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</si>
  <si>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</si>
  <si>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</si>
  <si>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</si>
  <si>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</si>
  <si>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</si>
  <si>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</si>
  <si>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</si>
  <si>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</si>
  <si>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</si>
  <si>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</si>
  <si>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</si>
  <si>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</si>
  <si>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</si>
  <si>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</si>
  <si>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</si>
  <si>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</si>
  <si>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</si>
  <si>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</si>
  <si>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</si>
  <si>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</si>
  <si>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</si>
  <si>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</si>
  <si>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</si>
  <si>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</si>
  <si>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</si>
  <si>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</si>
  <si>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</si>
  <si>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</si>
  <si>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</si>
  <si>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</si>
  <si>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</si>
  <si>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</si>
  <si>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</si>
  <si>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</si>
  <si>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</si>
  <si>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</si>
  <si>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</si>
  <si>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</si>
  <si>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</si>
  <si>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</si>
  <si>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</si>
  <si>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</si>
  <si>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</si>
  <si>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</si>
  <si>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</si>
  <si>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</si>
  <si>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</si>
  <si>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</si>
  <si>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</si>
  <si>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</si>
  <si>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</si>
  <si>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</si>
  <si>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</si>
  <si>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</si>
  <si>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</si>
  <si>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</si>
  <si>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</si>
  <si>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</si>
  <si>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</si>
  <si>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</si>
  <si>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</si>
  <si>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</si>
  <si>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</si>
  <si>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</si>
  <si>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</si>
  <si>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</si>
  <si>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</si>
  <si>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</si>
  <si>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</si>
  <si>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</si>
  <si>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</si>
  <si>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</si>
  <si>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</si>
  <si>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</si>
  <si>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</si>
  <si>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</si>
  <si>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</si>
  <si>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</si>
  <si>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</si>
  <si>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</si>
  <si>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</si>
  <si>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</si>
  <si>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</si>
  <si>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</si>
  <si>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</si>
  <si>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</si>
  <si>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</si>
  <si>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</si>
  <si>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</si>
  <si>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</si>
  <si>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</si>
  <si>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</si>
  <si>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</si>
  <si>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</si>
  <si>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</si>
  <si>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</si>
  <si>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</si>
  <si>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</si>
  <si>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</si>
  <si>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</si>
  <si>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</si>
  <si>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</si>
  <si>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</si>
  <si>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</si>
  <si>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</si>
  <si>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</si>
  <si>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</si>
  <si>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</si>
  <si>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</si>
  <si>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</si>
  <si>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</si>
  <si>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</si>
  <si>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</si>
  <si>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</si>
  <si>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</si>
  <si>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</si>
  <si>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</si>
  <si>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</si>
  <si>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</si>
  <si>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</si>
  <si>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</si>
  <si>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</si>
  <si>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</si>
  <si>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</si>
  <si>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</si>
  <si>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</si>
  <si>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</si>
  <si>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</si>
  <si>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</si>
  <si>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</si>
  <si>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</si>
  <si>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</si>
  <si>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</si>
  <si>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</si>
  <si>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</si>
  <si>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</si>
  <si>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</si>
  <si>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</si>
  <si>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</si>
  <si>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</si>
  <si>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</si>
  <si>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</si>
  <si>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</si>
  <si>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</si>
  <si>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</si>
  <si>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</si>
  <si>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</si>
  <si>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</si>
  <si>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</si>
  <si>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</si>
  <si>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</si>
  <si>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</si>
  <si>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</si>
  <si>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</si>
  <si>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</si>
  <si>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</si>
  <si>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</si>
  <si>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</si>
  <si>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</si>
  <si>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</si>
  <si>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</si>
  <si>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</si>
  <si>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</si>
  <si>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</si>
  <si>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</si>
  <si>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</si>
  <si>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</si>
  <si>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</si>
  <si>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</si>
  <si>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</si>
  <si>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</si>
  <si>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</si>
  <si>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</si>
  <si>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</si>
  <si>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</si>
  <si>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</si>
  <si>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</si>
  <si>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</si>
  <si>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</si>
  <si>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</si>
  <si>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</si>
  <si>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</si>
  <si>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</si>
  <si>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</si>
  <si>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</si>
  <si>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</si>
  <si>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</si>
  <si>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</si>
  <si>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</si>
  <si>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</si>
  <si>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</si>
  <si>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</si>
  <si>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</si>
  <si>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</si>
  <si>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</si>
  <si>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</si>
  <si>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</si>
  <si>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</si>
  <si>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</si>
  <si>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</si>
  <si>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</si>
  <si>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</si>
  <si>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</si>
  <si>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</si>
  <si>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</si>
  <si>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</si>
  <si>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</si>
  <si>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</si>
  <si>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</si>
  <si>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</si>
  <si>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</si>
  <si>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</si>
  <si>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</si>
  <si>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</si>
  <si>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</si>
  <si>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</si>
  <si>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</si>
  <si>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</si>
  <si>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</si>
  <si>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</si>
  <si>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</si>
  <si>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</si>
  <si>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</si>
  <si>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</si>
  <si>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</si>
  <si>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</si>
  <si>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</si>
  <si>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</si>
  <si>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</si>
  <si>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</si>
  <si>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</si>
  <si>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</si>
  <si>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</si>
  <si>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</si>
  <si>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</si>
  <si>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</si>
  <si>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</si>
  <si>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</si>
  <si>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</si>
  <si>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</si>
  <si>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</si>
  <si>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</si>
  <si>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</si>
  <si>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</si>
  <si>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</si>
  <si>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</si>
  <si>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</si>
  <si>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</si>
  <si>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</si>
  <si>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</si>
  <si>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</si>
  <si>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</si>
  <si>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</si>
  <si>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</si>
  <si>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</si>
  <si>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</si>
  <si>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</si>
  <si>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</si>
  <si>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</si>
  <si>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</si>
  <si>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</si>
  <si>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</si>
  <si>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</si>
  <si>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</si>
  <si>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</si>
  <si>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</si>
  <si>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</si>
  <si>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</si>
  <si>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</si>
  <si>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</si>
  <si>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</si>
  <si>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</si>
  <si>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</si>
  <si>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</si>
  <si>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</si>
  <si>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</si>
  <si>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</si>
  <si>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</si>
  <si>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</si>
  <si>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</si>
  <si>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</si>
  <si>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</si>
  <si>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</si>
  <si>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</si>
  <si>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</si>
  <si>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</si>
  <si>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</si>
  <si>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</si>
  <si>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</si>
  <si>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</si>
  <si>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</si>
  <si>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</si>
  <si>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</si>
  <si>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</si>
  <si>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</si>
  <si>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</si>
  <si>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</si>
  <si>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</si>
  <si>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</si>
  <si>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</si>
  <si>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</si>
  <si>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</si>
  <si>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</si>
  <si>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</si>
  <si>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</si>
  <si>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</si>
  <si>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</si>
  <si>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</si>
  <si>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</si>
  <si>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</si>
  <si>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</si>
  <si>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</si>
  <si>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</si>
  <si>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</si>
  <si>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</si>
  <si>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</si>
  <si>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</si>
  <si>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</si>
  <si>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</si>
  <si>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</si>
  <si>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</si>
  <si>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</si>
  <si>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</si>
  <si>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</si>
  <si>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</si>
  <si>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</si>
  <si>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</si>
  <si>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</si>
  <si>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</si>
  <si>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</si>
  <si>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</si>
  <si>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</si>
  <si>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</si>
  <si>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</si>
  <si>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</si>
  <si>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</si>
  <si>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</si>
  <si>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</si>
  <si>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</si>
  <si>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</si>
  <si>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</si>
  <si>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</si>
  <si>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</si>
  <si>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</si>
  <si>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</si>
  <si>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</si>
  <si>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</si>
  <si>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</si>
  <si>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</si>
  <si>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</si>
  <si>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</si>
  <si>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</si>
  <si>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</si>
  <si>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</si>
  <si>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</si>
  <si>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</si>
  <si>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</si>
  <si>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</si>
  <si>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</si>
  <si>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</si>
  <si>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</si>
  <si>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</si>
  <si>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</si>
  <si>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</si>
  <si>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</si>
  <si>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</si>
  <si>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</si>
  <si>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</si>
  <si>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</si>
  <si>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</si>
  <si>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</si>
  <si>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</si>
  <si>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</si>
  <si>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</si>
  <si>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</si>
  <si>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</si>
  <si>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</si>
  <si>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</si>
  <si>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</si>
  <si>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</si>
  <si>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</si>
  <si>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</si>
  <si>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</si>
  <si>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</si>
  <si>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</si>
  <si>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</si>
  <si>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</si>
  <si>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</si>
  <si>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</si>
  <si>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</si>
  <si>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</si>
  <si>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</si>
  <si>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</si>
  <si>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</si>
  <si>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</si>
  <si>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</si>
  <si>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</si>
  <si>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</si>
  <si>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</si>
  <si>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</si>
  <si>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</si>
  <si>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</si>
  <si>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</si>
  <si>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</si>
  <si>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</si>
  <si>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</si>
  <si>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</si>
  <si>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</si>
  <si>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</si>
  <si>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</si>
  <si>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</si>
  <si>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</si>
  <si>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</si>
  <si>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</si>
  <si>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</si>
  <si>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</si>
  <si>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</si>
  <si>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</si>
  <si>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</si>
  <si>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</si>
  <si>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</si>
  <si>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</si>
  <si>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</si>
  <si>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</si>
  <si>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</si>
  <si>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</si>
  <si>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</si>
  <si>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</si>
  <si>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</si>
  <si>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</si>
  <si>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</si>
  <si>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</si>
  <si>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</si>
  <si>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</si>
  <si>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</si>
  <si>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</si>
  <si>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</si>
  <si>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</si>
  <si>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</si>
  <si>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</si>
  <si>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</si>
  <si>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</si>
  <si>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</si>
  <si>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</si>
  <si>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</si>
  <si>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</si>
  <si>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</si>
  <si>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</si>
  <si>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</si>
  <si>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</si>
  <si>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</si>
  <si>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</si>
  <si>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</si>
  <si>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</si>
  <si>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</si>
  <si>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</si>
  <si>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</si>
  <si>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</si>
  <si>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</si>
  <si>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</si>
  <si>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</si>
  <si>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</si>
  <si>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</si>
  <si>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</si>
  <si>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</si>
  <si>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</si>
  <si>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</si>
  <si>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</si>
  <si>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</si>
  <si>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</si>
  <si>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</si>
  <si>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</si>
  <si>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</si>
  <si>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</si>
  <si>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</si>
  <si>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</si>
  <si>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</si>
  <si>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</si>
  <si>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</si>
  <si>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</si>
  <si>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</si>
  <si>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</si>
  <si>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</si>
  <si>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</si>
  <si>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</si>
  <si>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</si>
  <si>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</si>
  <si>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</si>
  <si>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</si>
  <si>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</si>
  <si>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</si>
  <si>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</si>
  <si>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</si>
  <si>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</si>
  <si>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</si>
  <si>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</si>
  <si>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</si>
  <si>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</si>
  <si>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</si>
  <si>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</si>
  <si>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</si>
  <si>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</si>
  <si>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</si>
  <si>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</si>
  <si>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</si>
  <si>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</si>
  <si>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</si>
  <si>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</si>
  <si>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</si>
  <si>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</si>
  <si>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</si>
  <si>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</si>
  <si>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</si>
  <si>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</si>
  <si>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</si>
  <si>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</si>
  <si>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</si>
  <si>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</si>
  <si>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</si>
  <si>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</si>
  <si>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</si>
  <si>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</si>
  <si>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</si>
  <si>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</si>
  <si>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</si>
  <si>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</si>
  <si>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</si>
  <si>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</si>
  <si>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</si>
  <si>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</si>
  <si>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</si>
  <si>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</si>
  <si>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</si>
  <si>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</si>
  <si>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</si>
  <si>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</si>
  <si>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</si>
  <si>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</si>
  <si>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</si>
  <si>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</si>
  <si>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</si>
  <si>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</si>
  <si>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</si>
  <si>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</si>
  <si>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</si>
  <si>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</si>
  <si>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</si>
  <si>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</si>
  <si>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</si>
  <si>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</si>
  <si>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</si>
  <si>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</si>
  <si>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</si>
  <si>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</si>
  <si>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</si>
  <si>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</si>
  <si>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</si>
  <si>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</si>
  <si>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</si>
  <si>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</si>
  <si>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</si>
  <si>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</si>
  <si>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</si>
  <si>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</si>
  <si>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</si>
  <si>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</si>
  <si>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</si>
  <si>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</si>
  <si>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</si>
  <si>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</si>
  <si>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</si>
  <si>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</si>
  <si>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</si>
  <si>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</si>
  <si>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</si>
  <si>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</si>
  <si>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</si>
  <si>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</si>
  <si>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</si>
  <si>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</si>
  <si>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</si>
  <si>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</si>
  <si>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</si>
  <si>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</si>
  <si>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</si>
  <si>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</si>
  <si>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</si>
  <si>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</si>
  <si>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</si>
  <si>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</si>
  <si>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</si>
  <si>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</si>
  <si>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</si>
  <si>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</si>
  <si>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</si>
  <si>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</si>
  <si>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</si>
  <si>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</si>
  <si>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</si>
  <si>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</si>
  <si>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</si>
  <si>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</si>
  <si>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</si>
  <si>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</si>
  <si>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</si>
  <si>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</si>
  <si>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</si>
  <si>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</si>
  <si>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</si>
  <si>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</si>
  <si>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</si>
  <si>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</si>
  <si>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</si>
  <si>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</si>
  <si>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</si>
  <si>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</si>
  <si>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</si>
  <si>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</si>
  <si>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</si>
  <si>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</si>
  <si>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</si>
  <si>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</si>
  <si>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</si>
  <si>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</si>
  <si>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</si>
  <si>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</si>
  <si>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</si>
  <si>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</si>
  <si>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</si>
  <si>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</si>
  <si>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</si>
  <si>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</si>
  <si>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</si>
  <si>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</si>
  <si>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</si>
  <si>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</si>
  <si>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</si>
  <si>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</si>
  <si>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</si>
  <si>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</si>
  <si>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</si>
  <si>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</si>
  <si>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</si>
  <si>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</si>
  <si>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</si>
  <si>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</si>
  <si>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</si>
  <si>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</si>
  <si>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</si>
  <si>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</si>
  <si>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</si>
  <si>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</si>
  <si>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</si>
  <si>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</si>
  <si>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</si>
  <si>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</si>
  <si>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</si>
  <si>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</si>
  <si>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</si>
  <si>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</si>
  <si>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</si>
  <si>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</si>
  <si>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</si>
  <si>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</si>
  <si>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</si>
  <si>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</si>
  <si>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</si>
  <si>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</si>
  <si>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</si>
  <si>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</si>
  <si>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</si>
  <si>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</si>
  <si>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</si>
  <si>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</si>
  <si>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</si>
  <si>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</si>
  <si>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</si>
  <si>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</si>
  <si>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</si>
  <si>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</si>
  <si>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</si>
  <si>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</si>
  <si>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</si>
  <si>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</si>
  <si>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</si>
  <si>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</si>
  <si>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</si>
  <si>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</si>
  <si>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</si>
  <si>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</si>
  <si>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</si>
  <si>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</si>
  <si>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</si>
  <si>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</si>
  <si>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</si>
  <si>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</si>
  <si>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</si>
  <si>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</si>
  <si>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</si>
  <si>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</si>
  <si>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</si>
  <si>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</si>
  <si>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</si>
  <si>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</si>
  <si>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</si>
  <si>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</si>
  <si>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</si>
  <si>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</si>
  <si>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</si>
  <si>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</si>
  <si>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</si>
  <si>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</si>
  <si>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</si>
  <si>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</si>
  <si>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</si>
  <si>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</si>
  <si>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</si>
  <si>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</si>
  <si>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</si>
  <si>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</si>
  <si>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</si>
  <si>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</si>
  <si>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</si>
  <si>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</si>
  <si>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</si>
  <si>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</si>
  <si>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</si>
  <si>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</si>
  <si>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</si>
  <si>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</si>
  <si>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</si>
  <si>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</si>
  <si>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</si>
  <si>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</si>
  <si>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</si>
  <si>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</si>
  <si>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</si>
  <si>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</si>
  <si>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</si>
  <si>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</si>
  <si>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</si>
  <si>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</si>
  <si>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</si>
  <si>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</si>
  <si>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</si>
  <si>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</si>
  <si>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</si>
  <si>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</si>
  <si>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</si>
  <si>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</si>
  <si>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</si>
  <si>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</si>
  <si>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</si>
  <si>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</si>
  <si>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</si>
  <si>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</si>
  <si>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</si>
  <si>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</si>
  <si>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</si>
  <si>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</si>
  <si>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</si>
  <si>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</si>
  <si>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</si>
  <si>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</si>
  <si>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</si>
  <si>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</si>
  <si>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</si>
  <si>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</si>
  <si>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</si>
  <si>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</si>
  <si>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</si>
  <si>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</si>
  <si>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</si>
  <si>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</si>
  <si>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</si>
  <si>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</si>
  <si>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</si>
  <si>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</si>
  <si>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</si>
  <si>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</si>
  <si>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</si>
  <si>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</si>
  <si>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</si>
  <si>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</si>
  <si>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</si>
  <si>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</si>
  <si>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</si>
  <si>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</si>
  <si>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</si>
  <si>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</si>
  <si>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</si>
  <si>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</si>
  <si>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</si>
  <si>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</si>
  <si>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</si>
  <si>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</si>
  <si>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</si>
  <si>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</si>
  <si>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</si>
  <si>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</si>
  <si>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</si>
  <si>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</si>
  <si>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</si>
  <si>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</si>
  <si>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</si>
  <si>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</si>
  <si>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</si>
  <si>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</si>
  <si>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</si>
  <si>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</si>
  <si>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</si>
  <si>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</si>
  <si>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</si>
  <si>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</si>
  <si>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</si>
  <si>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</si>
  <si>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</si>
  <si>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</si>
  <si>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</si>
  <si>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</si>
  <si>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</si>
  <si>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</si>
  <si>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</si>
  <si>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</si>
  <si>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</si>
  <si>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</si>
  <si>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</si>
  <si>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</si>
  <si>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</si>
  <si>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</si>
  <si>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</si>
  <si>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</si>
  <si>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</si>
  <si>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</si>
  <si>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</si>
  <si>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</si>
  <si>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</si>
  <si>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</si>
  <si>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</si>
  <si>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</si>
  <si>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</si>
  <si>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</si>
  <si>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</si>
  <si>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</si>
  <si>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</si>
  <si>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</si>
  <si>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</si>
  <si>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</si>
  <si>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</si>
  <si>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</si>
  <si>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</si>
  <si>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</si>
  <si>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</si>
  <si>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</si>
  <si>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</si>
  <si>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</si>
  <si>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</si>
  <si>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</si>
  <si>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</si>
  <si>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</si>
  <si>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</si>
  <si>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</si>
  <si>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</si>
  <si>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</si>
  <si>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</si>
  <si>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</si>
  <si>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</si>
  <si>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</si>
  <si>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</si>
  <si>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</si>
  <si>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</si>
  <si>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</si>
  <si>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</si>
  <si>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</si>
  <si>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</si>
  <si>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</si>
  <si>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</si>
  <si>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</si>
  <si>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</si>
  <si>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</si>
  <si>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</si>
  <si>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</si>
  <si>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</si>
  <si>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</si>
  <si>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</si>
  <si>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</si>
  <si>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</si>
  <si>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</si>
  <si>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</si>
  <si>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</si>
  <si>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</si>
  <si>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</si>
  <si>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</si>
  <si>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</si>
  <si>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</si>
  <si>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</si>
  <si>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</si>
  <si>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</si>
  <si>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</si>
  <si>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</si>
  <si>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</si>
  <si>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</si>
  <si>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</si>
  <si>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</si>
  <si>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</si>
  <si>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</si>
  <si>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</si>
  <si>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</si>
  <si>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</si>
  <si>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</si>
  <si>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</si>
  <si>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</si>
  <si>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</si>
  <si>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</si>
  <si>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</si>
  <si>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</si>
  <si>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</si>
  <si>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</si>
  <si>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</si>
  <si>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</si>
  <si>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</si>
  <si>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</si>
  <si>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</si>
  <si>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</si>
  <si>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</si>
  <si>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</si>
  <si>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</si>
  <si>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</si>
  <si>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</si>
  <si>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</si>
  <si>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</si>
  <si>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</si>
  <si>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</si>
  <si>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</si>
  <si>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</si>
  <si>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</si>
  <si>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</si>
  <si>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</si>
  <si>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</si>
  <si>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</si>
  <si>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</si>
  <si>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</si>
  <si>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</si>
  <si>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</si>
  <si>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</si>
  <si>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</si>
  <si>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</si>
  <si>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</si>
  <si>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</si>
  <si>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</si>
  <si>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</si>
  <si>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</si>
  <si>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</si>
  <si>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</si>
  <si>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</si>
  <si>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</si>
  <si>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</si>
  <si>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</si>
  <si>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</si>
  <si>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</si>
  <si>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</si>
  <si>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</si>
  <si>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</si>
  <si>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</si>
  <si>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</si>
  <si>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</si>
  <si>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</si>
  <si>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</si>
  <si>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</si>
  <si>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</si>
  <si>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</si>
  <si>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</si>
  <si>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</si>
  <si>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</si>
  <si>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</si>
  <si>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</si>
  <si>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</si>
  <si>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</si>
  <si>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</si>
  <si>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</si>
  <si>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</si>
  <si>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</si>
  <si>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</si>
  <si>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</si>
  <si>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</si>
  <si>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</si>
  <si>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</si>
  <si>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</si>
  <si>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</si>
  <si>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</si>
  <si>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</si>
  <si>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</si>
  <si>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</si>
  <si>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</si>
  <si>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</si>
  <si>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</si>
  <si>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</si>
  <si>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</si>
  <si>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</si>
  <si>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</si>
  <si>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</si>
  <si>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</si>
  <si>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</si>
  <si>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</si>
  <si>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</si>
  <si>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</si>
  <si>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</si>
  <si>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</si>
  <si>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</si>
  <si>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</si>
  <si>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</si>
  <si>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</si>
  <si>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</si>
  <si>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</si>
  <si>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</si>
  <si>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</si>
  <si>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</si>
  <si>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</si>
  <si>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</si>
  <si>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</si>
  <si>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</si>
  <si>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</si>
  <si>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</si>
  <si>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</si>
  <si>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</si>
  <si>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</si>
  <si>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</si>
  <si>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</si>
  <si>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</si>
  <si>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</si>
  <si>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</si>
  <si>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</si>
  <si>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</si>
  <si>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</si>
  <si>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</si>
  <si>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</si>
  <si>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</si>
  <si>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</si>
  <si>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</si>
  <si>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</si>
  <si>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</si>
  <si>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</si>
  <si>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</si>
  <si>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</si>
  <si>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</si>
  <si>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</si>
  <si>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</si>
  <si>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</si>
  <si>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</si>
  <si>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</si>
  <si>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</si>
  <si>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</si>
  <si>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</si>
  <si>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</si>
  <si>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</si>
  <si>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</si>
  <si>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</si>
  <si>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</si>
  <si>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</si>
  <si>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</si>
  <si>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</si>
  <si>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</si>
  <si>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</si>
  <si>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</si>
  <si>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</si>
  <si>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</si>
  <si>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</si>
  <si>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</si>
  <si>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</si>
  <si>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</si>
  <si>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</si>
  <si>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</si>
  <si>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</si>
  <si>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</si>
  <si>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</si>
  <si>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</si>
  <si>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</si>
  <si>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</si>
  <si>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</si>
  <si>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</si>
  <si>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</si>
  <si>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</si>
  <si>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</si>
  <si>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</si>
  <si>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</si>
  <si>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</si>
  <si>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</si>
  <si>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</si>
  <si>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</si>
  <si>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</si>
  <si>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</si>
  <si>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</si>
  <si>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</si>
  <si>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</si>
  <si>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</si>
  <si>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</si>
  <si>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</si>
  <si>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</si>
  <si>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</si>
  <si>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</si>
  <si>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</si>
  <si>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</si>
  <si>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</si>
  <si>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</si>
  <si>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</si>
  <si>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</si>
  <si>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</si>
  <si>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</si>
  <si>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</si>
  <si>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</si>
  <si>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</si>
  <si>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</si>
  <si>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</si>
  <si>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</si>
  <si>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</si>
  <si>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</si>
  <si>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</si>
  <si>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</si>
  <si>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</si>
  <si>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</si>
  <si>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</si>
  <si>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</si>
  <si>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</si>
  <si>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</si>
  <si>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</si>
  <si>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</si>
  <si>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</si>
  <si>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</si>
  <si>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</si>
  <si>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</si>
  <si>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</si>
  <si>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</si>
  <si>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</si>
  <si>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</si>
  <si>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</si>
  <si>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</si>
  <si>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</si>
  <si>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</si>
  <si>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</si>
  <si>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</si>
  <si>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</si>
  <si>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</si>
  <si>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</si>
  <si>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</si>
  <si>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</si>
  <si>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</si>
  <si>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</si>
  <si>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</si>
  <si>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</si>
  <si>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</si>
  <si>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</si>
  <si>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</si>
  <si>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</si>
  <si>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</si>
  <si>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</si>
  <si>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</si>
  <si>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</si>
  <si>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</si>
  <si>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</si>
  <si>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</si>
  <si>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</si>
  <si>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</si>
  <si>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</si>
  <si>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</si>
  <si>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</si>
  <si>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</si>
  <si>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</si>
  <si>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</si>
  <si>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</si>
  <si>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</si>
  <si>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</si>
  <si>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</si>
  <si>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</si>
  <si>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</si>
  <si>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</si>
  <si>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</si>
  <si>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</si>
  <si>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</si>
  <si>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</si>
  <si>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</si>
  <si>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</si>
  <si>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</si>
  <si>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</si>
  <si>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</si>
  <si>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</si>
  <si>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</si>
  <si>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</si>
  <si>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</si>
  <si>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</si>
  <si>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</si>
  <si>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</si>
  <si>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</si>
  <si>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</si>
  <si>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</si>
  <si>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</si>
  <si>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</si>
  <si>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</si>
  <si>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</si>
  <si>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</si>
  <si>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</si>
  <si>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</si>
  <si>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</si>
  <si>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</si>
  <si>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</si>
  <si>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</si>
  <si>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</si>
  <si>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</si>
  <si>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</si>
  <si>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</si>
  <si>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</si>
  <si>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</si>
  <si>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</si>
  <si>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</si>
  <si>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</si>
  <si>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</si>
  <si>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</si>
  <si>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</si>
  <si>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</si>
  <si>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</si>
  <si>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</si>
  <si>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</si>
  <si>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</si>
  <si>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</si>
  <si>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</si>
  <si>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</si>
  <si>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</si>
  <si>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</si>
  <si>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</si>
  <si>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</si>
  <si>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</si>
  <si>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</si>
  <si>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</si>
  <si>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</si>
  <si>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</si>
  <si>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</si>
  <si>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</si>
  <si>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</si>
  <si>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</si>
  <si>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</si>
  <si>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</si>
  <si>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</si>
  <si>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</si>
  <si>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</si>
  <si>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</si>
  <si>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</si>
  <si>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</si>
  <si>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</si>
  <si>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</si>
  <si>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</si>
  <si>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</si>
  <si>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</si>
  <si>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</si>
  <si>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</si>
  <si>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</si>
  <si>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</si>
  <si>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</si>
  <si>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</si>
  <si>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</si>
  <si>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</si>
  <si>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</si>
  <si>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</si>
  <si>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</si>
  <si>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</si>
  <si>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</si>
  <si>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</si>
  <si>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</si>
  <si>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</si>
  <si>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</si>
  <si>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</si>
  <si>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</si>
  <si>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</si>
  <si>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</si>
  <si>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</si>
  <si>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</si>
  <si>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</si>
  <si>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</si>
  <si>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</si>
  <si>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</si>
  <si>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</si>
  <si>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</si>
  <si>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</si>
  <si>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</si>
  <si>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</si>
  <si>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</si>
  <si>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</si>
  <si>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</si>
  <si>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</si>
  <si>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</si>
  <si>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</si>
  <si>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</si>
  <si>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</si>
  <si>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</si>
  <si>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</si>
  <si>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</si>
  <si>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</si>
  <si>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</si>
  <si>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</si>
  <si>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</si>
  <si>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</si>
  <si>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</si>
  <si>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</si>
  <si>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</si>
  <si>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</si>
  <si>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</si>
  <si>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</si>
  <si>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</si>
  <si>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</si>
  <si>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</si>
  <si>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</si>
  <si>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</si>
  <si>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</si>
  <si>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</si>
  <si>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</si>
  <si>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</si>
  <si>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</si>
  <si>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</si>
  <si>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</si>
  <si>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</si>
  <si>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</si>
  <si>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</si>
  <si>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</si>
  <si>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</si>
  <si>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</si>
  <si>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</si>
  <si>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</si>
  <si>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</si>
  <si>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</si>
  <si>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</si>
  <si>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</si>
  <si>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</si>
  <si>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</si>
  <si>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</si>
  <si>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</si>
  <si>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</si>
  <si>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</si>
  <si>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</si>
  <si>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</si>
  <si>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</si>
  <si>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</si>
  <si>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</si>
  <si>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</si>
  <si>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</si>
  <si>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</si>
  <si>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</si>
  <si>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</si>
  <si>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</si>
  <si>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</si>
  <si>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</si>
  <si>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</si>
  <si>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</si>
  <si>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</si>
  <si>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</si>
  <si>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</si>
  <si>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</si>
  <si>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</si>
  <si>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</si>
  <si>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</si>
  <si>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</si>
  <si>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</si>
  <si>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</si>
  <si>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</si>
  <si>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</si>
  <si>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</si>
  <si>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</si>
  <si>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</si>
  <si>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</si>
  <si>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</si>
  <si>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</si>
  <si>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</si>
  <si>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</si>
  <si>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</si>
  <si>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</si>
  <si>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</si>
  <si>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</si>
  <si>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</si>
  <si>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</si>
  <si>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</si>
  <si>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</si>
  <si>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</si>
  <si>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</si>
  <si>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</si>
  <si>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</si>
  <si>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</si>
  <si>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</si>
  <si>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</si>
  <si>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</si>
  <si>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</si>
  <si>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</si>
  <si>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</si>
  <si>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</si>
  <si>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</si>
  <si>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</si>
  <si>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</si>
  <si>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</si>
  <si>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</si>
  <si>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</si>
  <si>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</si>
  <si>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</si>
  <si>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</si>
  <si>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</si>
  <si>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</si>
  <si>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</si>
  <si>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</si>
  <si>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</si>
  <si>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</si>
  <si>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</si>
  <si>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</si>
  <si>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</si>
  <si>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</si>
  <si>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</si>
  <si>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</si>
  <si>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</si>
  <si>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</si>
  <si>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</si>
  <si>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</si>
  <si>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</si>
  <si>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</si>
  <si>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</si>
  <si>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</si>
  <si>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</si>
  <si>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</si>
  <si>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</si>
  <si>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</si>
  <si>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</si>
  <si>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</si>
  <si>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</si>
  <si>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</si>
  <si>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</si>
  <si>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</si>
  <si>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</si>
  <si>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</si>
  <si>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</si>
  <si>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</si>
  <si>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</si>
  <si>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</si>
  <si>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</si>
  <si>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</si>
  <si>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</si>
  <si>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</si>
  <si>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</si>
  <si>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</si>
  <si>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</si>
  <si>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</si>
  <si>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</si>
  <si>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</si>
  <si>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</si>
  <si>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</si>
  <si>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</si>
  <si>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</si>
  <si>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</si>
  <si>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</si>
  <si>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</si>
  <si>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</si>
  <si>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</si>
  <si>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</si>
  <si>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</si>
  <si>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</si>
  <si>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</si>
  <si>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</si>
  <si>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</si>
  <si>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</si>
  <si>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</si>
  <si>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</si>
  <si>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</si>
  <si>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</si>
  <si>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</si>
  <si>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</si>
  <si>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</si>
  <si>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</si>
  <si>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</si>
  <si>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</si>
  <si>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</si>
  <si>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</si>
  <si>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</si>
  <si>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</si>
  <si>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</si>
  <si>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</si>
  <si>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</si>
  <si>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</si>
  <si>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</si>
  <si>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</si>
  <si>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</si>
  <si>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</si>
  <si>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</si>
  <si>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</si>
  <si>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</si>
  <si>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</si>
  <si>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</si>
  <si>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</si>
  <si>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</si>
  <si>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</si>
  <si>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</si>
  <si>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</si>
  <si>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</si>
  <si>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</si>
  <si>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</si>
  <si>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</si>
  <si>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</si>
  <si>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</si>
  <si>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</si>
  <si>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</si>
  <si>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</si>
  <si>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</si>
  <si>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</si>
  <si>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</si>
  <si>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</si>
  <si>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</si>
  <si>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</si>
  <si>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</si>
  <si>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</si>
  <si>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</si>
  <si>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</si>
  <si>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</si>
  <si>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</si>
  <si>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</si>
  <si>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</si>
  <si>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</si>
  <si>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</si>
  <si>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</si>
  <si>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</si>
  <si>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</si>
  <si>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</si>
  <si>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</si>
  <si>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</si>
  <si>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</si>
  <si>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</si>
  <si>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</si>
  <si>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</si>
  <si>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</si>
  <si>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</si>
  <si>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</si>
  <si>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</si>
  <si>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</si>
  <si>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</si>
  <si>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</si>
  <si>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</si>
  <si>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</si>
  <si>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</si>
  <si>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</si>
  <si>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</si>
  <si>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</si>
  <si>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</si>
  <si>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</si>
  <si>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</si>
  <si>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</si>
  <si>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</si>
  <si>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</si>
  <si>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</si>
  <si>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</si>
  <si>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</si>
  <si>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</si>
  <si>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</si>
  <si>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</si>
  <si>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</si>
  <si>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</si>
  <si>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</si>
  <si>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</si>
  <si>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</si>
  <si>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</si>
  <si>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</si>
  <si>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</si>
  <si>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</si>
  <si>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</si>
  <si>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</si>
  <si>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</si>
  <si>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</si>
  <si>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</si>
  <si>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</si>
  <si>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</si>
  <si>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</si>
  <si>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</si>
  <si>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</si>
  <si>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</si>
  <si>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</si>
  <si>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</si>
  <si>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</si>
  <si>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</si>
  <si>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</si>
  <si>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</si>
  <si>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</si>
  <si>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</si>
  <si>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</si>
  <si>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</si>
  <si>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</si>
  <si>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</si>
  <si>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</si>
  <si>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</si>
  <si>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</si>
  <si>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</si>
  <si>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</si>
  <si>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</si>
  <si>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</si>
  <si>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</si>
  <si>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</si>
  <si>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</si>
  <si>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</si>
  <si>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</si>
  <si>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</si>
  <si>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</si>
  <si>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</si>
  <si>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</si>
  <si>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</si>
  <si>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</si>
  <si>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</si>
  <si>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</si>
  <si>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</si>
  <si>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</si>
  <si>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</si>
  <si>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</si>
  <si>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</si>
  <si>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</si>
  <si>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</si>
  <si>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</si>
  <si>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</si>
  <si>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</si>
  <si>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</si>
  <si>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</si>
  <si>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</si>
  <si>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</si>
  <si>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</si>
  <si>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</si>
  <si>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</si>
  <si>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</si>
  <si>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</si>
  <si>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</si>
  <si>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</si>
  <si>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</si>
  <si>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</si>
  <si>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</si>
  <si>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</si>
  <si>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</si>
  <si>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</si>
  <si>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</si>
  <si>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</si>
  <si>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</si>
  <si>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</si>
  <si>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</si>
  <si>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</si>
  <si>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</si>
  <si>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</si>
  <si>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</si>
  <si>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</si>
  <si>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</si>
  <si>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</si>
  <si>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</si>
  <si>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</si>
  <si>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</si>
  <si>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</si>
  <si>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</si>
  <si>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</si>
  <si>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</si>
  <si>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</si>
  <si>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</si>
  <si>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</si>
  <si>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</si>
  <si>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</si>
  <si>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</si>
  <si>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</si>
  <si>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</si>
  <si>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</si>
  <si>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</si>
  <si>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</si>
  <si>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</si>
  <si>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</si>
  <si>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</si>
  <si>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</si>
  <si>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</si>
  <si>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</si>
  <si>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</si>
  <si>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</si>
  <si>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</si>
  <si>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</si>
  <si>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</si>
  <si>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</si>
  <si>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</si>
  <si>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</si>
  <si>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</si>
  <si>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</si>
  <si>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</si>
  <si>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</si>
  <si>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</si>
  <si>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</si>
  <si>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</si>
  <si>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</si>
  <si>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</si>
  <si>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</si>
  <si>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</si>
  <si>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</si>
  <si>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</si>
  <si>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</si>
  <si>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</si>
  <si>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</si>
  <si>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</si>
  <si>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</si>
  <si>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</si>
  <si>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</si>
  <si>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</si>
  <si>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</si>
  <si>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</si>
  <si>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</si>
  <si>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</si>
  <si>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</si>
  <si>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</si>
  <si>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</si>
  <si>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</si>
  <si>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</si>
  <si>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</si>
  <si>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</si>
  <si>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</si>
  <si>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</si>
  <si>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</si>
  <si>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</si>
  <si>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</si>
  <si>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</si>
  <si>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</si>
  <si>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</si>
  <si>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</si>
  <si>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</si>
  <si>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</si>
  <si>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</si>
  <si>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</si>
  <si>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</si>
  <si>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</si>
  <si>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</si>
  <si>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</si>
  <si>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</si>
  <si>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</si>
  <si>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</si>
  <si>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</si>
  <si>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</si>
  <si>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</si>
  <si>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</si>
  <si>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</si>
  <si>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</si>
  <si>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</si>
  <si>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</si>
  <si>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</si>
  <si>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</si>
  <si>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</si>
  <si>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</si>
  <si>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</si>
  <si>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</si>
  <si>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</si>
  <si>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</si>
  <si>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</si>
  <si>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</si>
  <si>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</si>
  <si>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</si>
  <si>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</si>
  <si>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</si>
  <si>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</si>
  <si>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</si>
  <si>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</si>
  <si>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</si>
  <si>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</si>
  <si>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</si>
  <si>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</si>
  <si>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</si>
  <si>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</si>
  <si>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</si>
  <si>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</si>
  <si>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</si>
  <si>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</si>
  <si>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</si>
  <si>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</si>
  <si>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</si>
  <si>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</si>
  <si>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</si>
  <si>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</si>
  <si>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</si>
  <si>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</si>
  <si>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</si>
  <si>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</si>
  <si>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</si>
  <si>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</si>
  <si>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</si>
  <si>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</si>
  <si>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</si>
  <si>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</si>
  <si>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</si>
  <si>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</si>
  <si>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</si>
  <si>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</si>
  <si>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</si>
  <si>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</si>
  <si>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</si>
  <si>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</si>
  <si>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</si>
  <si>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</si>
  <si>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</si>
  <si>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</si>
  <si>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</si>
  <si>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</si>
  <si>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</si>
  <si>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</si>
  <si>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</si>
  <si>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</si>
  <si>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</si>
  <si>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</si>
  <si>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</si>
  <si>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</si>
  <si>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</si>
  <si>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</si>
  <si>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</si>
  <si>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</si>
  <si>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</si>
  <si>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</si>
  <si>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</si>
  <si>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</si>
  <si>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</si>
  <si>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</si>
  <si>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</si>
  <si>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</si>
  <si>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</si>
  <si>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</si>
  <si>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</si>
  <si>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</si>
  <si>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</si>
  <si>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</si>
  <si>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</si>
  <si>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</si>
  <si>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</si>
  <si>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</si>
  <si>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</si>
  <si>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</si>
  <si>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</si>
  <si>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</si>
  <si>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</si>
  <si>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</si>
  <si>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</si>
  <si>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</si>
  <si>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</si>
  <si>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</si>
  <si>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</si>
  <si>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</si>
  <si>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</si>
  <si>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</si>
  <si>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</si>
  <si>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</si>
  <si>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</si>
  <si>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</si>
  <si>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</si>
  <si>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</si>
  <si>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</si>
  <si>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</si>
  <si>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</si>
  <si>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</si>
  <si>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</si>
  <si>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</si>
  <si>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</si>
  <si>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</si>
  <si>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</si>
  <si>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</si>
  <si>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</si>
  <si>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</si>
  <si>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</si>
  <si>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</si>
  <si>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</si>
  <si>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</si>
  <si>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</si>
  <si>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</si>
  <si>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</si>
  <si>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</si>
  <si>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</si>
  <si>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</si>
  <si>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</si>
  <si>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</si>
  <si>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</si>
  <si>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</si>
  <si>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</si>
  <si>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</si>
  <si>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</si>
  <si>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</si>
  <si>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</si>
  <si>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</si>
  <si>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</si>
  <si>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</si>
  <si>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</si>
  <si>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</si>
  <si>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</si>
  <si>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</si>
  <si>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</si>
  <si>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</si>
  <si>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</si>
  <si>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</si>
  <si>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</si>
  <si>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</si>
  <si>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</si>
  <si>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</si>
  <si>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</si>
  <si>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</si>
  <si>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</si>
  <si>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</si>
  <si>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</si>
  <si>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</si>
  <si>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</si>
  <si>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</si>
  <si>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</si>
  <si>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</si>
  <si>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</si>
  <si>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</si>
  <si>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</si>
  <si>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</si>
  <si>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</si>
  <si>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</si>
  <si>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</si>
  <si>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</si>
  <si>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</si>
  <si>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</si>
  <si>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</si>
  <si>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</si>
  <si>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</si>
  <si>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</si>
  <si>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</si>
  <si>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</si>
  <si>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</si>
  <si>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</si>
  <si>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</si>
  <si>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</si>
  <si>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</si>
  <si>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</si>
  <si>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</si>
  <si>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</si>
  <si>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</si>
  <si>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</si>
  <si>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</si>
  <si>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</si>
  <si>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</si>
  <si>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</si>
  <si>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</si>
  <si>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</si>
  <si>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</si>
  <si>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</si>
  <si>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</si>
  <si>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</si>
  <si>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</si>
  <si>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</si>
  <si>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</si>
  <si>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</si>
  <si>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</si>
  <si>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</si>
  <si>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</si>
  <si>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</si>
  <si>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</si>
  <si>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</si>
  <si>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</si>
  <si>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</si>
  <si>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</si>
  <si>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</si>
  <si>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</si>
  <si>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</si>
  <si>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</si>
  <si>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</si>
  <si>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</si>
  <si>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</si>
  <si>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</si>
  <si>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</si>
  <si>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</si>
  <si>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</si>
  <si>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</si>
  <si>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</si>
  <si>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</si>
  <si>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</si>
  <si>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</si>
  <si>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</si>
  <si>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</si>
  <si>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</si>
  <si>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</si>
  <si>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</si>
  <si>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</si>
  <si>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</si>
  <si>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</si>
  <si>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</si>
  <si>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</si>
  <si>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</si>
  <si>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</si>
  <si>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</si>
  <si>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</si>
  <si>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</si>
  <si>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</si>
  <si>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</si>
  <si>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</si>
  <si>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</si>
  <si>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</si>
  <si>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</si>
  <si>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</si>
  <si>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</si>
  <si>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</si>
  <si>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</si>
  <si>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</si>
  <si>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</si>
  <si>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</si>
  <si>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</si>
  <si>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</si>
  <si>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</si>
  <si>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</si>
  <si>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</si>
  <si>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</si>
  <si>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</si>
  <si>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</si>
  <si>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</si>
  <si>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</si>
  <si>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</si>
  <si>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</si>
  <si>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</si>
  <si>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</si>
  <si>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</si>
  <si>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</si>
  <si>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</si>
  <si>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</si>
  <si>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</si>
  <si>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</si>
  <si>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</si>
  <si>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</si>
  <si>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</si>
  <si>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</si>
  <si>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</si>
  <si>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</si>
  <si>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</si>
  <si>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</si>
  <si>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</si>
  <si>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</si>
  <si>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</si>
  <si>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</si>
  <si>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</si>
  <si>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</si>
  <si>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</si>
  <si>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</si>
  <si>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</si>
  <si>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</si>
  <si>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</si>
  <si>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</si>
  <si>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</si>
  <si>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</si>
  <si>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</si>
  <si>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</si>
  <si>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</si>
  <si>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</si>
  <si>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</si>
  <si>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</si>
  <si>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</si>
  <si>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</si>
  <si>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</si>
  <si>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</si>
  <si>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</si>
  <si>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</si>
  <si>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</si>
  <si>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</si>
  <si>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</si>
  <si>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</si>
  <si>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</si>
  <si>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</si>
  <si>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</si>
  <si>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</si>
  <si>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</si>
  <si>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</si>
  <si>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</si>
  <si>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</si>
  <si>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</si>
  <si>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</si>
  <si>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</si>
  <si>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</si>
  <si>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</si>
  <si>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</si>
  <si>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</si>
  <si>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</si>
  <si>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</si>
  <si>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</si>
  <si>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</si>
  <si>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</si>
  <si>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</si>
  <si>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</si>
  <si>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</si>
  <si>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</si>
  <si>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</si>
  <si>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</si>
  <si>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</si>
  <si>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</si>
  <si>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</si>
  <si>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</si>
  <si>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</si>
  <si>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</si>
  <si>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</si>
  <si>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</si>
  <si>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</si>
  <si>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</si>
  <si>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</si>
  <si>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</si>
  <si>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</si>
  <si>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</si>
  <si>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</si>
  <si>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</si>
  <si>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</si>
  <si>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</si>
  <si>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</si>
  <si>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</si>
  <si>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</si>
  <si>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</si>
  <si>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</si>
  <si>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</si>
  <si>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</si>
  <si>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</si>
  <si>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</si>
  <si>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</si>
  <si>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</si>
  <si>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</si>
  <si>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</si>
  <si>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</si>
  <si>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</si>
  <si>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</si>
  <si>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</si>
  <si>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</si>
  <si>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</si>
  <si>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</si>
  <si>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</si>
  <si>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</si>
  <si>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</si>
  <si>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</si>
  <si>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</si>
  <si>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</si>
  <si>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</si>
  <si>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</si>
  <si>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</si>
  <si>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</si>
  <si>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</si>
  <si>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</si>
  <si>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</si>
  <si>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</si>
  <si>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</si>
  <si>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</si>
  <si>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</si>
  <si>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</si>
  <si>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</si>
  <si>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</si>
  <si>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</si>
  <si>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</si>
  <si>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</si>
  <si>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</si>
  <si>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</si>
  <si>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</si>
  <si>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</si>
  <si>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</si>
  <si>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</si>
  <si>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</si>
  <si>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</si>
  <si>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</si>
  <si>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</si>
  <si>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</si>
  <si>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</si>
  <si>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</si>
  <si>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</si>
  <si>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</si>
  <si>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</si>
  <si>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</si>
  <si>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</si>
  <si>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</si>
  <si>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</si>
  <si>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</si>
  <si>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</si>
  <si>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</si>
  <si>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</si>
  <si>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</si>
  <si>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</si>
  <si>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</si>
  <si>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</si>
  <si>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</si>
  <si>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</si>
  <si>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</si>
  <si>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</si>
  <si>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</si>
  <si>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</si>
  <si>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</si>
  <si>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</si>
  <si>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</si>
  <si>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</si>
  <si>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</si>
  <si>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</si>
  <si>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</si>
  <si>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</si>
  <si>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</si>
  <si>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</si>
  <si>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</si>
  <si>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</si>
  <si>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</si>
  <si>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</si>
  <si>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</si>
  <si>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</si>
  <si>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</si>
  <si>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</si>
  <si>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</si>
  <si>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</si>
  <si>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</si>
  <si>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</si>
  <si>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</si>
  <si>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</si>
  <si>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</si>
  <si>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</si>
  <si>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</si>
  <si>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</si>
  <si>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</si>
  <si>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</si>
  <si>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</si>
  <si>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</si>
  <si>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</si>
  <si>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</si>
  <si>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</si>
  <si>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</si>
  <si>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</si>
  <si>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</si>
  <si>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</si>
  <si>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</si>
  <si>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</si>
  <si>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</si>
  <si>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</si>
  <si>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</si>
  <si>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</si>
  <si>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</si>
  <si>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</si>
  <si>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</si>
  <si>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</si>
  <si>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</si>
  <si>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</si>
  <si>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</si>
  <si>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</si>
  <si>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</si>
  <si>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</si>
  <si>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</si>
  <si>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</si>
  <si>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</si>
  <si>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</si>
  <si>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</si>
  <si>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</si>
  <si>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</si>
  <si>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</si>
  <si>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</si>
  <si>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</si>
  <si>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</si>
  <si>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</si>
  <si>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</si>
  <si>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</si>
  <si>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</si>
  <si>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</si>
  <si>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</si>
  <si>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</si>
  <si>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</si>
  <si>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</si>
  <si>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</si>
  <si>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</si>
  <si>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</si>
  <si>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</si>
  <si>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</si>
  <si>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</si>
  <si>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</si>
  <si>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</si>
  <si>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</si>
  <si>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</si>
  <si>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</si>
  <si>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</si>
  <si>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</si>
  <si>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</si>
  <si>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</si>
  <si>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</si>
  <si>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</si>
  <si>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</si>
  <si>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</si>
  <si>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</si>
  <si>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</si>
  <si>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</si>
  <si>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</si>
  <si>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</si>
  <si>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</si>
  <si>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</si>
  <si>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</si>
  <si>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</si>
  <si>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</si>
  <si>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</si>
  <si>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</si>
  <si>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</si>
  <si>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</si>
  <si>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</si>
  <si>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</si>
  <si>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</si>
  <si>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</si>
  <si>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</si>
  <si>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</si>
  <si>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</si>
  <si>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</si>
  <si>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</si>
  <si>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</si>
  <si>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</si>
  <si>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</si>
  <si>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</si>
  <si>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</si>
  <si>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</si>
  <si>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</si>
  <si>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</si>
  <si>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</si>
  <si>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</si>
  <si>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</si>
  <si>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</si>
  <si>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</si>
  <si>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</si>
  <si>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</si>
  <si>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</si>
  <si>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</si>
  <si>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</si>
  <si>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</si>
  <si>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</si>
  <si>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</si>
  <si>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</si>
  <si>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</si>
  <si>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</si>
  <si>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</si>
  <si>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</si>
  <si>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</si>
  <si>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</si>
  <si>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</si>
  <si>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</si>
  <si>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</si>
  <si>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</si>
  <si>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</si>
  <si>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</si>
  <si>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</si>
  <si>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</si>
  <si>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</si>
  <si>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</si>
  <si>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</si>
  <si>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</si>
  <si>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</si>
  <si>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</si>
  <si>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</si>
  <si>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</si>
  <si>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</si>
  <si>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</si>
  <si>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</si>
  <si>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</si>
  <si>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</si>
  <si>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</si>
  <si>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</si>
  <si>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</si>
  <si>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</si>
  <si>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</si>
  <si>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</si>
  <si>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</si>
  <si>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</si>
  <si>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</si>
  <si>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</si>
  <si>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</si>
  <si>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</si>
  <si>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</si>
  <si>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</si>
  <si>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</si>
  <si>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</si>
  <si>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</si>
  <si>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</si>
  <si>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</si>
  <si>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</si>
  <si>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</si>
  <si>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</si>
  <si>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</si>
  <si>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</si>
  <si>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</si>
  <si>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</si>
  <si>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</si>
  <si>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</si>
  <si>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</si>
  <si>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</si>
  <si>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</si>
  <si>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</si>
  <si>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</si>
  <si>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</si>
  <si>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</si>
  <si>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</si>
  <si>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</si>
  <si>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</si>
  <si>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</si>
  <si>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</si>
  <si>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</si>
  <si>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</si>
  <si>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</si>
  <si>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</si>
  <si>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</si>
  <si>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</si>
  <si>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</si>
  <si>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</si>
  <si>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</si>
  <si>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</si>
  <si>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</si>
  <si>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</si>
  <si>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</si>
  <si>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</si>
  <si>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</si>
  <si>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</si>
  <si>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</si>
  <si>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</si>
  <si>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</si>
  <si>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</si>
  <si>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</si>
  <si>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</si>
  <si>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</si>
  <si>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</si>
  <si>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</si>
  <si>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</si>
  <si>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</si>
  <si>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</si>
  <si>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</si>
  <si>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</si>
  <si>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</si>
  <si>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</si>
  <si>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</si>
  <si>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</si>
  <si>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</si>
  <si>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</si>
  <si>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</si>
  <si>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</si>
  <si>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</si>
  <si>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</si>
  <si>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</si>
  <si>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</si>
  <si>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</si>
  <si>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</si>
  <si>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</si>
  <si>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</si>
  <si>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</si>
  <si>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</si>
  <si>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</si>
  <si>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</si>
  <si>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</si>
  <si>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</si>
  <si>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</si>
  <si>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</si>
  <si>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</si>
  <si>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</si>
  <si>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</si>
  <si>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</si>
  <si>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</si>
  <si>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</si>
  <si>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</si>
  <si>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</si>
  <si>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</si>
  <si>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</si>
  <si>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</si>
  <si>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</si>
  <si>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</si>
  <si>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</si>
  <si>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</si>
  <si>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</si>
  <si>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</si>
  <si>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</si>
  <si>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</si>
  <si>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</si>
  <si>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</si>
  <si>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</si>
  <si>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</si>
  <si>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</si>
  <si>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</si>
  <si>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</si>
  <si>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</si>
  <si>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</si>
  <si>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</si>
  <si>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</si>
  <si>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</si>
  <si>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</si>
  <si>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</si>
  <si>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</si>
  <si>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</si>
  <si>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</si>
  <si>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</si>
  <si>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</si>
  <si>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</si>
  <si>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</si>
  <si>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</si>
  <si>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</si>
  <si>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</si>
  <si>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</si>
  <si>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</si>
  <si>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</si>
  <si>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</si>
  <si>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</si>
  <si>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</si>
  <si>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</si>
  <si>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</si>
  <si>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</si>
  <si>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</si>
  <si>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</si>
  <si>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</si>
  <si>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</si>
  <si>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</si>
  <si>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</si>
  <si>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</si>
  <si>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</si>
  <si>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</si>
  <si>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</si>
  <si>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</si>
  <si>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</si>
  <si>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</si>
  <si>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</si>
  <si>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</si>
  <si>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</si>
  <si>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</si>
  <si>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</si>
  <si>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</si>
  <si>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</si>
  <si>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</si>
  <si>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</si>
  <si>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</si>
  <si>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</si>
  <si>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</si>
  <si>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</si>
  <si>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</si>
  <si>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</si>
  <si>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</si>
  <si>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</si>
  <si>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</si>
  <si>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</si>
  <si>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</si>
  <si>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</si>
  <si>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</si>
  <si>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</si>
  <si>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</si>
  <si>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</si>
  <si>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</si>
  <si>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</si>
  <si>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</si>
  <si>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</si>
  <si>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</si>
  <si>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</si>
  <si>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</si>
  <si>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</si>
  <si>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</si>
  <si>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</si>
  <si>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</si>
  <si>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</si>
  <si>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</si>
  <si>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</si>
  <si>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</si>
  <si>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</si>
  <si>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</si>
  <si>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</si>
  <si>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</si>
  <si>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</si>
  <si>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</si>
  <si>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</si>
  <si>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</si>
  <si>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</si>
  <si>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</si>
  <si>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</si>
  <si>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</si>
  <si>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</si>
  <si>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</si>
  <si>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</si>
  <si>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</si>
  <si>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</si>
  <si>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</si>
  <si>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</si>
  <si>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</si>
  <si>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</si>
  <si>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</si>
  <si>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</si>
  <si>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</si>
  <si>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</si>
  <si>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</si>
  <si>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</si>
  <si>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</si>
  <si>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</si>
  <si>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</si>
  <si>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</si>
  <si>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</si>
  <si>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</si>
  <si>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</si>
  <si>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</si>
  <si>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</si>
  <si>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</si>
  <si>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</si>
  <si>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</si>
  <si>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</si>
  <si>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</si>
  <si>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</si>
  <si>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</si>
  <si>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</si>
  <si>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</si>
  <si>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</si>
  <si>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</si>
  <si>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</si>
  <si>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</si>
  <si>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</si>
  <si>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</si>
  <si>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</si>
  <si>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</si>
  <si>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</si>
  <si>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</si>
  <si>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</si>
  <si>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</si>
  <si>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</si>
  <si>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</si>
  <si>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</si>
  <si>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</si>
  <si>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</si>
  <si>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</si>
  <si>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</si>
  <si>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</si>
  <si>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</si>
  <si>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</si>
  <si>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</si>
  <si>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</si>
  <si>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</si>
  <si>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</si>
  <si>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</si>
  <si>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</si>
  <si>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</si>
  <si>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</si>
  <si>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</si>
  <si>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</si>
  <si>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</si>
  <si>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</si>
  <si>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</si>
  <si>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</si>
  <si>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</si>
  <si>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</si>
  <si>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</si>
  <si>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</si>
  <si>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</si>
  <si>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</si>
  <si>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</si>
  <si>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</si>
  <si>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</si>
  <si>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</si>
  <si>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</si>
  <si>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</si>
  <si>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</si>
  <si>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</si>
  <si>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</si>
  <si>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</si>
  <si>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</si>
  <si>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</si>
  <si>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</si>
  <si>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</si>
  <si>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</si>
  <si>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</si>
  <si>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</si>
  <si>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</si>
  <si>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</si>
  <si>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</si>
  <si>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</si>
  <si>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</si>
  <si>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</si>
  <si>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</si>
  <si>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</si>
  <si>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</si>
  <si>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</si>
  <si>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</si>
  <si>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</si>
  <si>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</si>
  <si>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</si>
  <si>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</si>
  <si>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</si>
  <si>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</si>
  <si>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</si>
  <si>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</si>
  <si>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</si>
  <si>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</si>
  <si>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</si>
  <si>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</si>
  <si>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</si>
  <si>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</si>
  <si>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</si>
  <si>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</si>
  <si>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</si>
  <si>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</si>
  <si>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</si>
  <si>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</si>
  <si>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</si>
  <si>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</si>
  <si>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</si>
  <si>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</si>
  <si>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</si>
  <si>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</si>
  <si>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</si>
  <si>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</si>
  <si>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</si>
  <si>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</si>
  <si>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</si>
  <si>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</si>
  <si>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</si>
  <si>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</si>
  <si>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</si>
  <si>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</si>
  <si>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</si>
  <si>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</si>
  <si>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</si>
  <si>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</si>
  <si>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</si>
  <si>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</si>
  <si>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</si>
  <si>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</si>
  <si>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</si>
  <si>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</si>
  <si>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</si>
  <si>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</si>
  <si>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</si>
  <si>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</si>
  <si>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</si>
  <si>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</si>
  <si>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</si>
  <si>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</si>
  <si>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</si>
  <si>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</si>
  <si>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</si>
  <si>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</si>
  <si>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</si>
  <si>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</si>
  <si>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</si>
  <si>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</si>
  <si>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</si>
  <si>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</si>
  <si>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</si>
  <si>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</si>
  <si>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</si>
  <si>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</si>
  <si>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</si>
  <si>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</si>
  <si>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</si>
  <si>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</si>
  <si>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</si>
  <si>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</si>
  <si>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</si>
  <si>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</si>
  <si>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</si>
  <si>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</si>
  <si>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</si>
  <si>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</si>
  <si>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</si>
  <si>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</si>
  <si>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</si>
  <si>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</si>
  <si>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</si>
  <si>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</si>
  <si>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</si>
  <si>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</si>
  <si>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</si>
  <si>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</si>
  <si>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</si>
  <si>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</si>
  <si>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</si>
  <si>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</si>
  <si>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</si>
  <si>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</si>
  <si>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</si>
  <si>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</si>
  <si>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</si>
  <si>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</si>
  <si>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</si>
  <si>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</si>
  <si>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</si>
  <si>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</si>
  <si>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</si>
  <si>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</si>
  <si>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</si>
  <si>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</si>
  <si>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</si>
  <si>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</si>
  <si>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</si>
  <si>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</si>
  <si>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</si>
  <si>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</si>
  <si>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</si>
  <si>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</si>
  <si>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</si>
  <si>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</si>
  <si>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</si>
  <si>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</si>
  <si>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</si>
  <si>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</si>
  <si>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</si>
  <si>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</si>
  <si>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</si>
  <si>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</si>
  <si>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</si>
  <si>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</si>
  <si>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</si>
  <si>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</si>
  <si>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</si>
  <si>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</si>
  <si>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</si>
  <si>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</si>
  <si>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</si>
  <si>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</si>
  <si>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</si>
  <si>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</si>
  <si>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</si>
  <si>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</si>
  <si>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</si>
  <si>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</si>
  <si>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</si>
  <si>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</si>
  <si>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</si>
  <si>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</si>
  <si>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</si>
  <si>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</si>
  <si>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</si>
  <si>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</si>
  <si>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</si>
  <si>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</si>
  <si>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</si>
  <si>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</si>
  <si>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</si>
  <si>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</si>
  <si>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</si>
  <si>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</si>
  <si>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</si>
  <si>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</si>
  <si>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</si>
  <si>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</si>
  <si>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</si>
  <si>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</si>
  <si>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</si>
  <si>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</si>
  <si>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</si>
  <si>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</si>
  <si>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</si>
  <si>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</si>
  <si>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</si>
  <si>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</si>
  <si>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</si>
  <si>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</si>
  <si>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</si>
  <si>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</si>
  <si>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</si>
  <si>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</si>
  <si>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</si>
  <si>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</si>
  <si>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</si>
  <si>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</si>
  <si>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</si>
  <si>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</si>
  <si>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</si>
  <si>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</si>
  <si>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</si>
  <si>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</si>
  <si>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</si>
  <si>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</si>
  <si>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</si>
  <si>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</si>
  <si>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</si>
  <si>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</si>
  <si>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</si>
  <si>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</si>
  <si>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</si>
  <si>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</si>
  <si>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</si>
  <si>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</si>
  <si>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</si>
  <si>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</si>
  <si>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</si>
  <si>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</si>
  <si>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</si>
  <si>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</si>
  <si>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</si>
  <si>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</si>
  <si>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</si>
  <si>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</si>
  <si>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</si>
  <si>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</si>
  <si>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</si>
  <si>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</si>
  <si>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</si>
  <si>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</si>
  <si>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</si>
  <si>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</si>
  <si>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</si>
  <si>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</si>
  <si>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</si>
  <si>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</si>
  <si>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</si>
  <si>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</si>
  <si>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</si>
  <si>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</si>
  <si>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</si>
  <si>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</si>
  <si>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</si>
  <si>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</si>
  <si>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</si>
  <si>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</si>
  <si>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</si>
  <si>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</si>
  <si>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</si>
  <si>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</si>
  <si>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</si>
  <si>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</si>
  <si>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</si>
  <si>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</si>
  <si>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</si>
  <si>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</si>
  <si>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</si>
  <si>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</si>
  <si>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</si>
  <si>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</si>
  <si>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</si>
  <si>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</si>
  <si>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</si>
  <si>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</si>
  <si>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</si>
  <si>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</si>
  <si>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</si>
  <si>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</si>
  <si>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</si>
  <si>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</si>
  <si>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</si>
  <si>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</si>
  <si>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</si>
  <si>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</si>
  <si>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</si>
  <si>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</si>
  <si>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</si>
  <si>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</si>
  <si>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</si>
  <si>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</si>
  <si>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</si>
  <si>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</si>
  <si>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</si>
  <si>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</si>
  <si>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</si>
  <si>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</si>
  <si>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</si>
  <si>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</si>
  <si>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</si>
  <si>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</si>
  <si>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</si>
  <si>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</si>
  <si>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</si>
  <si>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</si>
  <si>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</si>
  <si>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</si>
  <si>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</si>
  <si>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</si>
  <si>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</si>
  <si>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</si>
  <si>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</si>
  <si>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</si>
  <si>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</si>
  <si>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</si>
  <si>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</si>
  <si>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</si>
  <si>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</si>
  <si>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</si>
  <si>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</si>
  <si>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</si>
  <si>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</si>
  <si>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</si>
  <si>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</si>
  <si>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</si>
  <si>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</si>
  <si>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</si>
  <si>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</si>
  <si>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</si>
  <si>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</si>
  <si>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</si>
  <si>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</si>
  <si>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</si>
  <si>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</si>
  <si>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</si>
  <si>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</si>
  <si>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</si>
  <si>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</si>
  <si>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</si>
  <si>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</si>
  <si>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</si>
  <si>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</si>
  <si>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</si>
  <si>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</si>
  <si>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</si>
  <si>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</si>
  <si>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</si>
  <si>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</si>
  <si>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</si>
  <si>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</si>
  <si>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</si>
  <si>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</si>
  <si>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</si>
  <si>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</si>
  <si>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</si>
  <si>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</si>
  <si>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</si>
  <si>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</si>
  <si>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</si>
  <si>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</si>
  <si>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</si>
  <si>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</si>
  <si>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</si>
  <si>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</si>
  <si>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</si>
  <si>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</si>
  <si>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</si>
  <si>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</si>
  <si>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</si>
  <si>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</si>
  <si>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</si>
  <si>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</si>
  <si>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</si>
  <si>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</si>
  <si>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</si>
  <si>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</si>
  <si>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</si>
  <si>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</si>
  <si>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</si>
  <si>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</si>
  <si>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</si>
  <si>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</si>
  <si>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</si>
  <si>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</si>
  <si>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</si>
  <si>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</si>
  <si>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</si>
  <si>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</si>
  <si>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</si>
  <si>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</si>
  <si>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</si>
  <si>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</si>
  <si>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</si>
  <si>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</si>
  <si>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</si>
  <si>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</si>
  <si>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</si>
  <si>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</si>
  <si>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</si>
  <si>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</si>
  <si>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</si>
  <si>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</si>
  <si>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</si>
  <si>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</si>
  <si>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</si>
  <si>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</si>
  <si>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</si>
  <si>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</si>
  <si>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</si>
  <si>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</si>
  <si>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</si>
  <si>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</si>
  <si>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</si>
  <si>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</si>
  <si>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</si>
  <si>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</si>
  <si>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</si>
  <si>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</si>
  <si>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</si>
  <si>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</si>
  <si>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</si>
  <si>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</si>
  <si>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</si>
  <si>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</si>
  <si>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</si>
  <si>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</si>
  <si>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</si>
  <si>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</si>
  <si>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</si>
  <si>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</si>
  <si>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</si>
  <si>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</si>
  <si>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</si>
  <si>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</si>
  <si>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</si>
  <si>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</si>
  <si>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</si>
  <si>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</si>
  <si>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</si>
  <si>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</si>
  <si>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</si>
  <si>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</si>
  <si>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</si>
  <si>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</si>
  <si>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</si>
  <si>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</si>
  <si>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</si>
  <si>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</si>
  <si>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</si>
  <si>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</si>
  <si>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</si>
  <si>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</si>
  <si>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</si>
  <si>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</si>
  <si>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</si>
  <si>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</si>
  <si>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</si>
  <si>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</si>
  <si>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</si>
  <si>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</si>
  <si>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</si>
  <si>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</si>
  <si>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</si>
  <si>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</si>
  <si>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</si>
  <si>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</si>
  <si>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</si>
  <si>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</si>
  <si>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</si>
  <si>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</si>
  <si>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</si>
  <si>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</si>
  <si>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</si>
  <si>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</si>
  <si>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</si>
  <si>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</si>
  <si>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</si>
  <si>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</si>
  <si>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</si>
  <si>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</si>
  <si>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</si>
  <si>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</si>
  <si>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</si>
  <si>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</si>
  <si>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</si>
  <si>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</si>
  <si>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</si>
  <si>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</si>
  <si>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</si>
  <si>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</si>
  <si>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</si>
  <si>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</si>
  <si>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</si>
  <si>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</si>
  <si>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</si>
  <si>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</si>
  <si>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</si>
  <si>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</si>
  <si>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</si>
  <si>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</si>
  <si>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</si>
  <si>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</si>
  <si>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</si>
  <si>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</si>
  <si>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</si>
  <si>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</si>
  <si>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</si>
  <si>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</si>
  <si>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</si>
  <si>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</si>
  <si>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</si>
  <si>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</si>
  <si>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</si>
  <si>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</si>
  <si>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</si>
  <si>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</si>
  <si>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</si>
  <si>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</si>
  <si>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</si>
  <si>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</si>
  <si>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</si>
  <si>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</si>
  <si>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</si>
  <si>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</si>
  <si>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</si>
  <si>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</si>
  <si>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</si>
  <si>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</si>
  <si>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</si>
  <si>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</si>
  <si>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</si>
  <si>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</si>
  <si>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</si>
  <si>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</si>
  <si>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</si>
  <si>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</si>
  <si>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</si>
  <si>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</si>
  <si>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</si>
  <si>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</si>
  <si>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</si>
  <si>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</si>
  <si>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</si>
  <si>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</si>
  <si>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</si>
  <si>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</si>
  <si>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</si>
  <si>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</si>
  <si>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</si>
  <si>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</si>
  <si>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</si>
  <si>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</si>
  <si>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</si>
  <si>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</si>
  <si>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</si>
  <si>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</si>
  <si>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</si>
  <si>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</si>
  <si>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</si>
  <si>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</si>
  <si>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</si>
  <si>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</si>
  <si>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</si>
  <si>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</si>
  <si>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</si>
  <si>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</si>
  <si>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</si>
  <si>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</si>
  <si>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</si>
  <si>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</si>
  <si>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</si>
  <si>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</si>
  <si>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</si>
  <si>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</si>
  <si>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</si>
  <si>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</si>
  <si>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</si>
  <si>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</si>
  <si>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</si>
  <si>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</si>
  <si>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</si>
  <si>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</si>
  <si>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</si>
  <si>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</si>
  <si>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</si>
  <si>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</si>
  <si>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</si>
  <si>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</si>
  <si>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</si>
  <si>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</si>
  <si>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</si>
  <si>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</si>
  <si>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</si>
  <si>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</si>
  <si>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</si>
  <si>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</si>
  <si>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</si>
  <si>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</si>
  <si>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</si>
  <si>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</si>
  <si>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</si>
  <si>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</si>
  <si>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</si>
  <si>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</si>
  <si>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</si>
  <si>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</si>
  <si>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</si>
  <si>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</si>
  <si>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</si>
  <si>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</si>
  <si>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</si>
  <si>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</si>
  <si>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</si>
  <si>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</si>
  <si>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</si>
  <si>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</si>
  <si>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</si>
  <si>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</si>
  <si>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</si>
  <si>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</si>
  <si>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</si>
  <si>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</si>
  <si>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</si>
  <si>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</si>
  <si>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</si>
  <si>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</si>
  <si>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</si>
  <si>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</si>
  <si>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</si>
  <si>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</si>
  <si>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</si>
  <si>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</si>
  <si>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</si>
  <si>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</si>
  <si>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</si>
  <si>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</si>
  <si>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</si>
  <si>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</si>
  <si>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</si>
  <si>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</si>
  <si>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</si>
  <si>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</si>
  <si>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</si>
  <si>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</si>
  <si>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</si>
  <si>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</si>
  <si>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</si>
  <si>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</si>
  <si>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</si>
  <si>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</si>
  <si>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</si>
  <si>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</si>
  <si>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</si>
  <si>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</si>
  <si>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</si>
  <si>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</si>
  <si>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</si>
  <si>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</si>
  <si>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</si>
  <si>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</si>
  <si>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</si>
  <si>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</si>
  <si>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</si>
  <si>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</si>
  <si>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</si>
  <si>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</si>
  <si>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</si>
  <si>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</si>
  <si>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</si>
  <si>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</si>
  <si>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</si>
  <si>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</si>
  <si>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</si>
  <si>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</si>
  <si>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</si>
  <si>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</si>
  <si>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</si>
  <si>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</si>
  <si>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</si>
  <si>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</si>
  <si>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</si>
  <si>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</si>
  <si>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</si>
  <si>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</si>
  <si>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</si>
  <si>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</si>
  <si>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</si>
  <si>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</si>
  <si>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</si>
  <si>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</si>
  <si>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</si>
  <si>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</si>
  <si>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</si>
  <si>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</si>
  <si>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</si>
  <si>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</si>
  <si>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</si>
  <si>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</si>
  <si>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</si>
  <si>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</si>
  <si>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</si>
  <si>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</si>
  <si>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</si>
  <si>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</si>
  <si>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</si>
  <si>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</si>
  <si>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</si>
  <si>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</si>
  <si>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</si>
  <si>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</si>
  <si>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</si>
  <si>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</si>
  <si>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</si>
  <si>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</si>
  <si>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</si>
  <si>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</si>
  <si>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</si>
  <si>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</si>
  <si>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</si>
  <si>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</si>
  <si>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</si>
  <si>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</si>
  <si>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</si>
  <si>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</si>
  <si>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</si>
  <si>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</si>
  <si>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</si>
  <si>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</si>
  <si>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</si>
  <si>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</si>
  <si>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</si>
  <si>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</si>
  <si>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</si>
  <si>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</si>
  <si>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</si>
  <si>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</si>
  <si>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</si>
  <si>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</si>
  <si>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</si>
  <si>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</si>
  <si>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</si>
  <si>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</si>
  <si>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</si>
  <si>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</si>
  <si>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</si>
  <si>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</si>
  <si>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</si>
  <si>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</si>
  <si>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</si>
  <si>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</si>
  <si>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</si>
  <si>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</si>
  <si>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</si>
  <si>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</si>
  <si>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</si>
  <si>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</si>
  <si>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</si>
  <si>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</si>
  <si>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</si>
  <si>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</si>
  <si>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</si>
  <si>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</si>
  <si>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</si>
  <si>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</si>
  <si>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</si>
  <si>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</si>
  <si>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</si>
  <si>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</si>
  <si>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</si>
  <si>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</si>
  <si>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</si>
  <si>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</si>
  <si>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</si>
  <si>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</si>
  <si>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</si>
  <si>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</si>
  <si>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</si>
  <si>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</si>
  <si>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</si>
  <si>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</si>
  <si>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</si>
  <si>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</si>
  <si>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</si>
  <si>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</si>
  <si>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</si>
  <si>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</si>
  <si>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</si>
  <si>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</si>
  <si>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</si>
  <si>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</si>
  <si>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</si>
  <si>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</si>
  <si>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</si>
  <si>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</si>
  <si>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</si>
  <si>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</si>
  <si>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</si>
  <si>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</si>
  <si>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</si>
  <si>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</si>
  <si>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</si>
  <si>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</si>
  <si>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</si>
  <si>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</si>
  <si>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</si>
  <si>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</si>
  <si>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</si>
  <si>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</si>
  <si>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</si>
  <si>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</si>
  <si>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</si>
  <si>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</si>
  <si>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</si>
  <si>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</si>
  <si>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</si>
  <si>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</si>
  <si>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</si>
  <si>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</si>
  <si>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</si>
  <si>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</si>
  <si>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</si>
  <si>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</si>
  <si>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</si>
  <si>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</si>
  <si>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</si>
  <si>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</si>
  <si>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</si>
  <si>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</si>
  <si>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</si>
  <si>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</si>
  <si>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</si>
  <si>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</si>
  <si>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</si>
  <si>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</si>
  <si>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</si>
  <si>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</si>
  <si>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</si>
  <si>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</si>
  <si>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</si>
  <si>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</si>
  <si>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</si>
  <si>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</si>
  <si>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</si>
  <si>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</si>
  <si>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</si>
  <si>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</si>
  <si>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</si>
  <si>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</si>
  <si>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</si>
  <si>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</si>
  <si>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</si>
  <si>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</si>
  <si>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</si>
  <si>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</si>
  <si>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</si>
  <si>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</si>
  <si>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</si>
  <si>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</si>
  <si>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</si>
  <si>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</si>
  <si>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</si>
  <si>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</si>
  <si>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</si>
  <si>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</si>
  <si>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</si>
  <si>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</si>
  <si>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</si>
  <si>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</si>
  <si>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</si>
  <si>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</si>
  <si>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</si>
  <si>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</si>
  <si>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</si>
  <si>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</si>
  <si>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</si>
  <si>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</si>
  <si>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</si>
  <si>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</si>
  <si>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</si>
  <si>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</si>
  <si>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</si>
  <si>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</si>
  <si>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</si>
  <si>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</si>
  <si>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</si>
  <si>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</si>
  <si>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</si>
  <si>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</si>
  <si>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</si>
  <si>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</si>
  <si>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</si>
  <si>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</si>
  <si>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</si>
  <si>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</si>
  <si>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</si>
  <si>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</si>
  <si>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</si>
  <si>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</si>
  <si>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</si>
  <si>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</si>
  <si>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</si>
  <si>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</si>
  <si>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</si>
  <si>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</si>
  <si>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</si>
  <si>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</si>
  <si>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</si>
  <si>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</si>
  <si>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</si>
  <si>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</si>
  <si>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</si>
  <si>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</si>
  <si>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</si>
  <si>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</si>
  <si>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</si>
  <si>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</si>
  <si>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</si>
  <si>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</si>
  <si>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</si>
  <si>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</si>
  <si>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</si>
  <si>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</si>
  <si>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</si>
  <si>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</si>
  <si>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</si>
  <si>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</si>
  <si>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</si>
  <si>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</si>
  <si>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</si>
  <si>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</si>
  <si>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</si>
  <si>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</si>
  <si>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</si>
  <si>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</si>
  <si>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</si>
  <si>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</si>
  <si>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</si>
  <si>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</si>
  <si>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</si>
  <si>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</si>
  <si>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</si>
  <si>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</si>
  <si>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</si>
  <si>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</si>
  <si>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</si>
  <si>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</si>
  <si>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</si>
  <si>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</si>
  <si>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</si>
  <si>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</si>
  <si>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</si>
  <si>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</si>
  <si>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</si>
  <si>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</si>
  <si>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</si>
  <si>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</si>
  <si>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</si>
  <si>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</si>
  <si>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</si>
  <si>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</si>
  <si>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</si>
  <si>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</si>
  <si>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</si>
  <si>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</si>
  <si>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</si>
  <si>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</si>
  <si>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</si>
  <si>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</si>
  <si>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</si>
  <si>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</si>
  <si>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</si>
  <si>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</si>
  <si>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</si>
  <si>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</si>
  <si>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</si>
  <si>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</si>
  <si>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</si>
  <si>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</si>
  <si>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</si>
  <si>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</si>
  <si>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</si>
  <si>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</si>
  <si>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</si>
  <si>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</si>
  <si>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</si>
  <si>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</si>
  <si>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</si>
  <si>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</si>
  <si>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</si>
  <si>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</si>
  <si>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</si>
  <si>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</si>
  <si>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</si>
  <si>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</si>
  <si>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</si>
  <si>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</si>
  <si>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</si>
  <si>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</si>
  <si>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</si>
  <si>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</si>
  <si>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</si>
  <si>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</si>
  <si>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</si>
  <si>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</si>
  <si>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</si>
  <si>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</si>
  <si>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</si>
  <si>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</si>
  <si>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</si>
  <si>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</si>
  <si>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</si>
  <si>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</si>
  <si>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</si>
  <si>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</si>
  <si>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</si>
  <si>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</si>
  <si>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</si>
  <si>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</si>
  <si>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</si>
  <si>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</si>
  <si>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</si>
  <si>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</si>
  <si>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</si>
  <si>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</si>
  <si>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</si>
  <si>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</si>
  <si>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</si>
  <si>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</si>
  <si>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</si>
  <si>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</si>
  <si>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</si>
  <si>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</si>
  <si>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</si>
  <si>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</si>
  <si>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</si>
  <si>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</si>
  <si>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</si>
  <si>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</si>
  <si>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</si>
  <si>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</si>
  <si>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</si>
  <si>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</si>
  <si>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</si>
  <si>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</si>
  <si>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</si>
  <si>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</si>
  <si>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</si>
  <si>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</si>
  <si>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</si>
  <si>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</si>
  <si>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</si>
  <si>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</si>
  <si>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</si>
  <si>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</si>
  <si>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</si>
  <si>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</si>
  <si>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</si>
  <si>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</si>
  <si>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</si>
  <si>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</si>
  <si>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</si>
  <si>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</si>
  <si>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</si>
  <si>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</si>
  <si>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</si>
  <si>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</si>
  <si>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</si>
  <si>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</si>
  <si>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</si>
  <si>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</si>
  <si>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</si>
  <si>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</si>
  <si>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</si>
  <si>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</si>
  <si>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</si>
  <si>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</si>
  <si>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</si>
  <si>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</si>
  <si>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</si>
  <si>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</si>
  <si>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</si>
  <si>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</si>
  <si>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</si>
  <si>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</si>
  <si>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</si>
  <si>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</si>
  <si>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</si>
  <si>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</si>
  <si>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</si>
  <si>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</si>
  <si>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</si>
  <si>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</si>
  <si>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</si>
  <si>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</si>
  <si>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</si>
  <si>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</si>
  <si>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</si>
  <si>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</si>
  <si>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</si>
  <si>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</si>
  <si>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</si>
  <si>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</si>
  <si>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</si>
  <si>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</si>
  <si>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</si>
  <si>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</si>
  <si>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</si>
  <si>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</si>
  <si>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</si>
  <si>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</si>
  <si>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</si>
  <si>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</si>
  <si>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</si>
  <si>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</si>
  <si>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</si>
  <si>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</si>
  <si>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</si>
  <si>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</si>
  <si>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</si>
  <si>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</si>
  <si>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</si>
  <si>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</si>
  <si>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</si>
  <si>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</si>
  <si>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</si>
  <si>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</si>
  <si>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</si>
  <si>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</si>
  <si>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</si>
  <si>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</si>
  <si>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</si>
  <si>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</si>
  <si>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</si>
  <si>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</si>
  <si>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</si>
  <si>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</si>
  <si>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</si>
  <si>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</si>
  <si>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</si>
  <si>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</si>
  <si>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</si>
  <si>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</si>
  <si>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</si>
  <si>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</si>
  <si>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</si>
  <si>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</si>
  <si>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</si>
  <si>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</si>
  <si>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</si>
  <si>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</si>
  <si>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</si>
  <si>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</si>
  <si>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</si>
  <si>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</si>
  <si>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</si>
  <si>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</si>
  <si>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</si>
  <si>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</si>
  <si>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</si>
  <si>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</si>
  <si>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</si>
  <si>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</si>
  <si>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</si>
  <si>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</si>
  <si>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</si>
  <si>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</si>
  <si>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</si>
  <si>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</si>
  <si>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</si>
  <si>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</si>
  <si>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</si>
  <si>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</si>
  <si>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</si>
  <si>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</si>
  <si>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</si>
  <si>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</si>
  <si>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</si>
  <si>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</si>
  <si>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</si>
  <si>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</si>
  <si>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</si>
  <si>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</si>
  <si>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</si>
  <si>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</si>
  <si>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</si>
  <si>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</si>
  <si>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</si>
  <si>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</si>
  <si>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</si>
  <si>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</si>
  <si>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</si>
  <si>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</si>
  <si>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</si>
  <si>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</si>
  <si>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</si>
  <si>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</si>
  <si>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</si>
  <si>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</si>
  <si>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</si>
  <si>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</si>
  <si>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</si>
  <si>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</si>
  <si>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</si>
  <si>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</si>
  <si>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</si>
  <si>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</si>
  <si>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</si>
  <si>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</si>
  <si>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</si>
  <si>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</si>
  <si>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</si>
  <si>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</si>
  <si>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</si>
  <si>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</si>
  <si>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</si>
  <si>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</si>
  <si>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</si>
  <si>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</si>
  <si>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</si>
  <si>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</si>
  <si>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</si>
  <si>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</si>
  <si>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</si>
  <si>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</si>
  <si>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</si>
  <si>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</si>
  <si>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</si>
  <si>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</si>
  <si>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</si>
  <si>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</si>
  <si>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</si>
  <si>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</si>
  <si>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</si>
  <si>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</si>
  <si>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</si>
  <si>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</si>
  <si>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</si>
  <si>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</si>
  <si>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</si>
  <si>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</si>
  <si>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</si>
  <si>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</si>
  <si>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</si>
  <si>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</si>
  <si>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</si>
  <si>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</si>
  <si>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</si>
  <si>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</si>
  <si>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</si>
  <si>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</si>
  <si>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</si>
  <si>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</si>
  <si>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</si>
  <si>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</si>
  <si>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</si>
  <si>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</si>
  <si>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</si>
  <si>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</si>
  <si>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</si>
  <si>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</si>
  <si>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</si>
  <si>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</si>
  <si>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</si>
  <si>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</si>
  <si>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</si>
  <si>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</si>
  <si>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</si>
  <si>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</si>
  <si>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</si>
  <si>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</si>
  <si>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</si>
  <si>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</si>
  <si>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</si>
  <si>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</si>
  <si>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</si>
  <si>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</si>
  <si>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</si>
  <si>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</si>
  <si>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</si>
  <si>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</si>
  <si>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</si>
  <si>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</si>
  <si>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</si>
  <si>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</si>
  <si>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</si>
  <si>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</si>
  <si>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</si>
  <si>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</si>
  <si>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</si>
  <si>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</si>
  <si>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</si>
  <si>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</si>
  <si>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</si>
  <si>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</si>
  <si>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</si>
  <si>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</si>
  <si>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</si>
  <si>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</si>
  <si>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</si>
  <si>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</si>
  <si>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</si>
  <si>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</si>
  <si>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</si>
  <si>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</si>
  <si>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</si>
  <si>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</si>
  <si>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</si>
  <si>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</si>
  <si>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</si>
  <si>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</si>
  <si>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</si>
  <si>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</si>
  <si>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</si>
  <si>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</si>
  <si>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</si>
  <si>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</si>
  <si>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</si>
  <si>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</si>
  <si>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</si>
  <si>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</si>
  <si>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</si>
  <si>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</si>
  <si>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</si>
  <si>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</si>
  <si>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</si>
  <si>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</si>
  <si>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</si>
  <si>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</si>
  <si>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</si>
  <si>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</si>
  <si>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</si>
  <si>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</si>
  <si>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</si>
  <si>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</si>
  <si>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</si>
  <si>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</si>
  <si>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</si>
  <si>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</si>
  <si>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</si>
  <si>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</si>
  <si>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</si>
  <si>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</si>
  <si>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</si>
  <si>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</si>
  <si>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</si>
  <si>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</si>
  <si>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</si>
  <si>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</si>
  <si>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</si>
  <si>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</si>
  <si>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</si>
  <si>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</si>
  <si>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</si>
  <si>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</si>
  <si>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</si>
  <si>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</si>
  <si>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</si>
  <si>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</si>
  <si>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</si>
  <si>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</si>
  <si>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</si>
  <si>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</si>
  <si>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</si>
  <si>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</si>
  <si>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</si>
  <si>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</si>
  <si>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</si>
  <si>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</si>
  <si>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</si>
  <si>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</si>
  <si>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</si>
  <si>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</si>
  <si>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</si>
  <si>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</si>
  <si>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</si>
  <si>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</si>
  <si>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</si>
  <si>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</si>
  <si>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</si>
  <si>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</si>
  <si>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</si>
  <si>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</si>
  <si>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</si>
  <si>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</si>
  <si>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</si>
  <si>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</si>
  <si>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</si>
  <si>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</si>
  <si>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</si>
  <si>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</si>
  <si>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</si>
  <si>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</si>
  <si>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</si>
  <si>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</si>
  <si>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</si>
  <si>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</si>
  <si>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</si>
  <si>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</si>
  <si>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</si>
  <si>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</si>
  <si>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</si>
  <si>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</si>
  <si>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</si>
  <si>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</si>
  <si>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</si>
  <si>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</si>
  <si>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</si>
  <si>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</si>
  <si>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</si>
  <si>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</si>
  <si>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</si>
  <si>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</si>
  <si>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</si>
  <si>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</si>
  <si>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</si>
  <si>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</si>
  <si>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</si>
  <si>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</si>
  <si>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</si>
  <si>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</si>
  <si>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</si>
  <si>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</si>
  <si>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</si>
  <si>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</si>
  <si>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</si>
  <si>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</si>
  <si>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</si>
  <si>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</si>
  <si>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</si>
  <si>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</si>
  <si>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</si>
  <si>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</si>
  <si>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</si>
  <si>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</si>
  <si>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</si>
  <si>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</si>
  <si>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</si>
  <si>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</si>
  <si>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</si>
  <si>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</si>
  <si>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</si>
  <si>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</si>
  <si>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</si>
  <si>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</si>
  <si>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</si>
  <si>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</si>
  <si>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</si>
  <si>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</si>
  <si>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</si>
  <si>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</si>
  <si>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</si>
  <si>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</si>
  <si>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</si>
  <si>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</si>
  <si>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</si>
  <si>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</si>
  <si>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</si>
  <si>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</si>
  <si>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</si>
  <si>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</si>
  <si>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</si>
  <si>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</si>
  <si>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</si>
  <si>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</si>
  <si>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</si>
  <si>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</si>
  <si>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</si>
  <si>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</si>
  <si>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</si>
  <si>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</si>
  <si>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</si>
  <si>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</si>
  <si>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</si>
  <si>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</si>
  <si>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</si>
  <si>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</si>
  <si>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</si>
  <si>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</si>
  <si>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</si>
  <si>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</si>
  <si>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</si>
  <si>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</si>
  <si>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</si>
  <si>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</si>
  <si>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</si>
  <si>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</si>
  <si>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</si>
  <si>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</si>
  <si>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</si>
  <si>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</si>
  <si>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</si>
  <si>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</si>
  <si>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</si>
  <si>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</si>
  <si>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</si>
  <si>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</si>
  <si>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</si>
  <si>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</si>
  <si>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</si>
  <si>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</si>
  <si>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</si>
  <si>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</si>
  <si>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</si>
  <si>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</si>
  <si>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</si>
  <si>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</si>
  <si>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</si>
  <si>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</si>
  <si>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</si>
  <si>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</si>
  <si>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</si>
  <si>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</si>
  <si>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</si>
  <si>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</si>
  <si>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</si>
  <si>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</si>
  <si>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</si>
  <si>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</si>
  <si>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</si>
  <si>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</si>
  <si>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</si>
  <si>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</si>
  <si>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</si>
  <si>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</si>
  <si>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</si>
  <si>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</si>
  <si>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</si>
  <si>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</si>
  <si>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</si>
  <si>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</si>
  <si>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</si>
  <si>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</si>
  <si>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</si>
  <si>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</si>
  <si>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</si>
  <si>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</si>
  <si>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</si>
  <si>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</si>
  <si>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</si>
  <si>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</si>
  <si>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</si>
  <si>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</si>
  <si>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</si>
  <si>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</si>
  <si>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</si>
  <si>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</si>
  <si>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</si>
  <si>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</si>
  <si>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</si>
  <si>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</si>
  <si>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</si>
  <si>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</si>
  <si>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</si>
  <si>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</si>
  <si>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</si>
  <si>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</si>
  <si>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</si>
  <si>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</si>
  <si>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</si>
  <si>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</si>
  <si>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</si>
  <si>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</si>
  <si>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</si>
  <si>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</si>
  <si>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</si>
  <si>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</si>
  <si>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</si>
  <si>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</si>
  <si>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</si>
  <si>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</si>
  <si>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</si>
  <si>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</si>
  <si>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</si>
  <si>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</si>
  <si>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</si>
  <si>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</si>
  <si>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</si>
  <si>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</si>
  <si>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</si>
  <si>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</si>
  <si>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</si>
  <si>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</si>
  <si>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</si>
  <si>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</si>
  <si>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</si>
  <si>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</si>
  <si>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</si>
  <si>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</si>
  <si>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</si>
  <si>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</si>
  <si>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</si>
  <si>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</si>
  <si>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</si>
  <si>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</si>
  <si>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</si>
  <si>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</si>
  <si>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</si>
  <si>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</si>
  <si>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</si>
  <si>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</si>
  <si>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</si>
  <si>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</si>
  <si>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</si>
  <si>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</si>
  <si>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</si>
  <si>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</si>
  <si>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</si>
  <si>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</si>
  <si>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</si>
  <si>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</si>
  <si>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</si>
  <si>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</si>
  <si>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</si>
  <si>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</si>
  <si>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</si>
  <si>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</si>
  <si>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</si>
  <si>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</si>
  <si>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</si>
  <si>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</si>
  <si>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</si>
  <si>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</si>
  <si>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</si>
  <si>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</si>
  <si>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</si>
  <si>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</si>
  <si>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</si>
  <si>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</si>
  <si>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</si>
  <si>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</si>
  <si>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</si>
  <si>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</si>
  <si>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</si>
  <si>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</si>
  <si>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</si>
  <si>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</si>
  <si>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</si>
  <si>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</si>
  <si>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</si>
  <si>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</si>
  <si>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</si>
  <si>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</si>
  <si>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</si>
  <si>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</si>
  <si>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</si>
  <si>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</si>
  <si>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</si>
  <si>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</si>
  <si>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</si>
  <si>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</si>
  <si>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</si>
  <si>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</si>
  <si>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</si>
  <si>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</si>
  <si>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</si>
  <si>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</si>
  <si>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</si>
  <si>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</si>
  <si>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</si>
  <si>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</si>
  <si>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</si>
  <si>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</si>
  <si>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</si>
  <si>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</si>
  <si>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</si>
  <si>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</si>
  <si>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</si>
  <si>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</si>
  <si>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</si>
  <si>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</si>
  <si>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</si>
  <si>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</si>
  <si>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</si>
  <si>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</si>
  <si>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</si>
  <si>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</si>
  <si>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</si>
  <si>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</si>
  <si>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</si>
  <si>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</si>
  <si>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</si>
  <si>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</si>
  <si>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</si>
  <si>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</si>
  <si>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</si>
  <si>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</si>
  <si>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</si>
  <si>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</si>
  <si>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</si>
  <si>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</si>
  <si>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</si>
  <si>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</si>
  <si>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</si>
  <si>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</si>
  <si>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</si>
  <si>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</si>
  <si>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</si>
  <si>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</si>
  <si>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</si>
  <si>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</si>
  <si>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</si>
  <si>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</si>
  <si>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</si>
  <si>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</si>
  <si>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</si>
  <si>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</si>
  <si>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</si>
  <si>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</si>
  <si>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</si>
  <si>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</si>
  <si>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</si>
  <si>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</si>
  <si>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</si>
  <si>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</si>
  <si>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</si>
  <si>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</si>
  <si>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</si>
  <si>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</si>
  <si>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</si>
  <si>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</si>
  <si>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</si>
  <si>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</si>
  <si>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</si>
  <si>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</si>
  <si>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</si>
  <si>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</si>
  <si>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</si>
  <si>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</si>
  <si>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</si>
  <si>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</si>
  <si>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</si>
  <si>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</si>
  <si>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</si>
  <si>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</si>
  <si>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</si>
  <si>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</si>
  <si>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</si>
  <si>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</si>
  <si>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</si>
  <si>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</si>
  <si>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</si>
  <si>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</si>
  <si>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</si>
  <si>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</si>
  <si>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</si>
  <si>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</si>
  <si>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</si>
  <si>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</si>
  <si>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</si>
  <si>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</si>
  <si>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</si>
  <si>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</si>
  <si>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</si>
  <si>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</si>
  <si>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</si>
  <si>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</si>
  <si>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</si>
  <si>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</si>
  <si>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</si>
  <si>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</si>
  <si>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</si>
  <si>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</si>
  <si>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</si>
  <si>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</si>
  <si>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</si>
  <si>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</si>
  <si>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</si>
  <si>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</si>
  <si>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</si>
  <si>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</si>
  <si>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</si>
  <si>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</si>
  <si>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</si>
  <si>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</si>
  <si>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</si>
  <si>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</si>
  <si>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</si>
  <si>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</si>
  <si>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</si>
  <si>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</si>
  <si>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</si>
  <si>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</si>
  <si>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</si>
  <si>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</si>
  <si>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</si>
  <si>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</si>
  <si>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</si>
  <si>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</si>
  <si>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</si>
  <si>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</si>
  <si>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</si>
  <si>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</si>
  <si>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</si>
  <si>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</si>
  <si>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</si>
  <si>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</si>
  <si>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</si>
  <si>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</si>
  <si>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</si>
  <si>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</si>
  <si>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</si>
  <si>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</si>
  <si>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</si>
  <si>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</si>
  <si>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</si>
  <si>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</si>
  <si>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</si>
  <si>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</si>
  <si>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</si>
  <si>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</si>
  <si>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</si>
  <si>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</si>
  <si>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</si>
  <si>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</si>
  <si>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</si>
  <si>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</si>
  <si>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</si>
  <si>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</si>
  <si>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</si>
  <si>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</si>
  <si>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</si>
  <si>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</si>
  <si>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</si>
  <si>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</si>
  <si>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</si>
  <si>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</si>
  <si>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</si>
  <si>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</si>
  <si>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</si>
  <si>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</si>
  <si>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</si>
  <si>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</si>
  <si>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</si>
  <si>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</si>
  <si>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</si>
  <si>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</si>
  <si>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</si>
  <si>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</si>
  <si>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</si>
  <si>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</si>
  <si>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</si>
  <si>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</si>
  <si>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</si>
  <si>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</si>
  <si>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</si>
  <si>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</si>
  <si>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</si>
  <si>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</si>
  <si>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</si>
  <si>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</si>
  <si>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</si>
  <si>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</si>
  <si>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</si>
  <si>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</si>
  <si>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</si>
  <si>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</si>
  <si>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</si>
  <si>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</si>
  <si>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</si>
  <si>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</si>
  <si>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</si>
  <si>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</si>
  <si>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</si>
  <si>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</si>
  <si>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</si>
  <si>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</si>
  <si>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</si>
  <si>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</si>
  <si>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</si>
  <si>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</si>
  <si>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</si>
  <si>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</si>
  <si>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</si>
  <si>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</si>
  <si>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</si>
  <si>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</si>
  <si>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</si>
  <si>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</si>
  <si>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</si>
  <si>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</si>
  <si>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</si>
  <si>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</si>
  <si>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</si>
  <si>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</si>
  <si>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</si>
  <si>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</si>
  <si>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</si>
  <si>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</si>
  <si>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</si>
  <si>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</si>
  <si>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</si>
  <si>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</si>
  <si>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</si>
  <si>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</si>
  <si>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</si>
  <si>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</si>
  <si>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</si>
  <si>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</si>
  <si>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</si>
  <si>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</si>
  <si>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</si>
  <si>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</si>
  <si>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</si>
  <si>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</si>
  <si>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</si>
  <si>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</si>
  <si>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</si>
  <si>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</si>
  <si>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</si>
  <si>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</si>
  <si>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</si>
  <si>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</si>
  <si>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</si>
  <si>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</si>
  <si>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</si>
  <si>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</si>
  <si>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</si>
  <si>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</si>
  <si>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</si>
  <si>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</si>
  <si>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</si>
  <si>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</si>
  <si>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</si>
  <si>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</si>
  <si>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</si>
  <si>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</si>
  <si>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</si>
  <si>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</si>
  <si>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</si>
  <si>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</si>
  <si>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</si>
  <si>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</si>
  <si>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</si>
  <si>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</si>
  <si>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</si>
  <si>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</si>
  <si>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</si>
  <si>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</si>
  <si>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</si>
  <si>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</si>
  <si>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</si>
  <si>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</si>
  <si>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</si>
  <si>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</si>
  <si>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</si>
  <si>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</si>
  <si>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</si>
  <si>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</si>
  <si>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</si>
  <si>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</si>
  <si>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</si>
  <si>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</si>
  <si>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</si>
  <si>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</si>
  <si>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</si>
  <si>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</si>
  <si>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</si>
  <si>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</si>
  <si>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</si>
  <si>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</si>
  <si>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</si>
  <si>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</si>
  <si>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</si>
  <si>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</si>
  <si>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</si>
  <si>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</si>
  <si>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</si>
  <si>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</si>
  <si>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</si>
  <si>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</si>
  <si>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</si>
  <si>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</si>
  <si>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</si>
  <si>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</si>
  <si>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</si>
  <si>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</si>
  <si>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</si>
  <si>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</si>
  <si>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</si>
  <si>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</si>
  <si>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</si>
  <si>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</si>
  <si>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</si>
  <si>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</si>
  <si>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</si>
  <si>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</si>
  <si>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</si>
  <si>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</si>
  <si>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</si>
  <si>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</si>
  <si>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</si>
  <si>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</si>
  <si>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</si>
  <si>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</si>
  <si>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</si>
  <si>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</si>
  <si>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</si>
  <si>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</si>
  <si>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</si>
  <si>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</si>
  <si>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</si>
  <si>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</si>
  <si>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</si>
  <si>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</si>
  <si>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</si>
  <si>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</si>
  <si>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</si>
  <si>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</si>
  <si>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</si>
  <si>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</si>
  <si>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</si>
  <si>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</si>
  <si>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</si>
  <si>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</si>
  <si>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</si>
  <si>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</si>
  <si>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</si>
  <si>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</si>
  <si>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</si>
  <si>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</si>
  <si>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</si>
  <si>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</si>
  <si>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</si>
  <si>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</si>
  <si>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</si>
  <si>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</si>
  <si>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</si>
  <si>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</si>
  <si>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</si>
  <si>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</si>
  <si>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</si>
  <si>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</si>
  <si>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</si>
  <si>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</si>
  <si>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</si>
  <si>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</si>
  <si>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</si>
  <si>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</si>
  <si>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</si>
  <si>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</si>
  <si>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</si>
  <si>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</si>
  <si>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</si>
  <si>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</si>
  <si>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</si>
  <si>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</si>
  <si>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</si>
  <si>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</si>
  <si>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</si>
  <si>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</si>
  <si>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</si>
  <si>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</si>
  <si>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</si>
  <si>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</si>
  <si>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</si>
  <si>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</si>
  <si>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</si>
  <si>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</si>
  <si>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</si>
  <si>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</si>
  <si>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</si>
  <si>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</si>
  <si>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</si>
  <si>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</si>
  <si>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</si>
  <si>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</si>
  <si>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</si>
  <si>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</si>
  <si>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</si>
  <si>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</si>
  <si>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</si>
  <si>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</si>
  <si>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</si>
  <si>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</si>
  <si>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</si>
  <si>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</si>
  <si>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</si>
  <si>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</si>
  <si>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</si>
  <si>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</si>
  <si>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</si>
  <si>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</si>
  <si>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</si>
  <si>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</si>
  <si>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</si>
  <si>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</si>
  <si>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</si>
  <si>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</si>
  <si>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</si>
  <si>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</si>
  <si>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</si>
  <si>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</si>
  <si>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</si>
  <si>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</si>
  <si>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</si>
  <si>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</si>
  <si>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</si>
  <si>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</si>
  <si>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</si>
  <si>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</si>
  <si>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</si>
  <si>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</si>
  <si>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</si>
  <si>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</si>
  <si>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</si>
  <si>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</si>
  <si>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</si>
  <si>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</si>
  <si>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</si>
  <si>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</si>
  <si>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</si>
  <si>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</si>
  <si>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</si>
  <si>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</si>
  <si>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</si>
  <si>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</si>
  <si>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</si>
  <si>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</si>
  <si>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</si>
  <si>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</si>
  <si>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</si>
  <si>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</si>
  <si>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</si>
  <si>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</si>
  <si>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</si>
  <si>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</si>
  <si>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</si>
  <si>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</si>
  <si>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</si>
  <si>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</si>
  <si>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</si>
  <si>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</si>
  <si>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</si>
  <si>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</si>
  <si>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</si>
  <si>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</si>
  <si>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</si>
  <si>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</si>
  <si>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</si>
  <si>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</si>
  <si>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</si>
  <si>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</si>
  <si>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</si>
  <si>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</si>
  <si>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</si>
  <si>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</si>
  <si>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</si>
  <si>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</si>
  <si>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</si>
  <si>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</si>
  <si>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</si>
  <si>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</si>
  <si>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</si>
  <si>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</si>
  <si>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</si>
  <si>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</si>
  <si>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</si>
  <si>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</si>
  <si>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</si>
  <si>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</si>
  <si>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</si>
  <si>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</si>
  <si>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</si>
  <si>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</si>
  <si>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</si>
  <si>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</si>
  <si>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</si>
  <si>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</si>
  <si>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</si>
  <si>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</si>
  <si>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</si>
  <si>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</si>
  <si>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</si>
  <si>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</si>
  <si>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</si>
  <si>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</si>
  <si>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</si>
  <si>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</si>
  <si>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</si>
  <si>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</si>
  <si>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</si>
  <si>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</si>
  <si>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</si>
  <si>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</si>
  <si>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</si>
  <si>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</si>
  <si>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</si>
  <si>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</si>
  <si>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</si>
  <si>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</si>
  <si>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</si>
  <si>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</si>
  <si>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</si>
  <si>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</si>
  <si>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</si>
  <si>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</si>
  <si>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</si>
  <si>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</si>
  <si>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</si>
  <si>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</si>
  <si>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</si>
  <si>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</si>
  <si>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</si>
  <si>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</si>
  <si>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</si>
  <si>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</si>
  <si>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</si>
  <si>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</si>
  <si>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</si>
  <si>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</si>
  <si>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</si>
  <si>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</si>
  <si>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</si>
  <si>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</si>
  <si>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</si>
  <si>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</si>
  <si>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</si>
  <si>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</si>
  <si>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</si>
  <si>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</si>
  <si>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</si>
  <si>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</si>
  <si>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</si>
  <si>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</si>
  <si>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</si>
  <si>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</si>
  <si>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</si>
  <si>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</si>
  <si>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</si>
  <si>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</si>
  <si>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</si>
  <si>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</si>
  <si>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</si>
  <si>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</si>
  <si>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</si>
  <si>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</si>
  <si>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</si>
  <si>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</si>
  <si>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</si>
  <si>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</si>
  <si>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</si>
  <si>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</si>
  <si>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</si>
  <si>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</si>
  <si>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</si>
  <si>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</si>
  <si>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</si>
  <si>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</si>
  <si>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</si>
  <si>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</si>
  <si>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</si>
  <si>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</si>
  <si>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</si>
  <si>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</si>
  <si>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</si>
  <si>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</si>
  <si>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</si>
  <si>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</si>
  <si>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</si>
  <si>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</si>
  <si>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</si>
  <si>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</si>
  <si>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</si>
  <si>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</si>
  <si>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</si>
  <si>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</si>
  <si>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</si>
  <si>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</si>
  <si>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</si>
  <si>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</si>
  <si>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</si>
  <si>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</si>
  <si>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</si>
  <si>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</si>
  <si>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</si>
  <si>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</si>
  <si>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</si>
  <si>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</si>
  <si>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</si>
  <si>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</si>
  <si>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</si>
  <si>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</si>
  <si>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</si>
  <si>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</si>
  <si>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</si>
  <si>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</si>
  <si>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</si>
  <si>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</si>
  <si>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</si>
  <si>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</si>
  <si>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</si>
  <si>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</si>
  <si>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</si>
  <si>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</si>
  <si>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</si>
  <si>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</si>
  <si>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</si>
  <si>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</si>
  <si>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</si>
  <si>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</si>
  <si>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</si>
  <si>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</si>
  <si>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</si>
  <si>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</si>
  <si>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</si>
  <si>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</si>
  <si>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</si>
  <si>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</si>
  <si>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</si>
  <si>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</si>
  <si>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</si>
  <si>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</si>
  <si>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</si>
  <si>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</si>
  <si>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</si>
  <si>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</si>
  <si>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</si>
  <si>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</si>
  <si>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</si>
  <si>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</si>
  <si>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</si>
  <si>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</si>
  <si>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</si>
  <si>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</si>
  <si>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</si>
  <si>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</si>
  <si>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</si>
  <si>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</si>
  <si>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</si>
  <si>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</si>
  <si>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</si>
  <si>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</si>
  <si>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</si>
  <si>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</si>
  <si>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</si>
  <si>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</si>
  <si>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</si>
  <si>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</si>
  <si>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</si>
  <si>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</si>
  <si>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</si>
  <si>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</si>
  <si>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</si>
  <si>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</si>
  <si>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</si>
  <si>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</si>
  <si>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</si>
  <si>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</si>
  <si>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</si>
  <si>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</si>
  <si>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</si>
  <si>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</si>
  <si>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</si>
  <si>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</si>
  <si>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</si>
  <si>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</si>
  <si>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</si>
  <si>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</si>
  <si>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</si>
  <si>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</si>
  <si>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</si>
  <si>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</si>
  <si>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</si>
  <si>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</si>
  <si>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</si>
  <si>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</si>
  <si>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</si>
  <si>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</si>
  <si>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</si>
  <si>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</si>
  <si>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</si>
  <si>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</si>
  <si>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</si>
  <si>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</si>
  <si>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</si>
  <si>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</si>
  <si>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</si>
  <si>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</si>
  <si>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</si>
  <si>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</si>
  <si>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</si>
  <si>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</si>
  <si>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</si>
  <si>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</si>
  <si>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</si>
  <si>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</si>
  <si>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</si>
  <si>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</si>
  <si>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</si>
  <si>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</si>
  <si>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</si>
  <si>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</si>
  <si>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</si>
  <si>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</si>
  <si>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</si>
  <si>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</si>
  <si>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</si>
  <si>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</si>
  <si>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</si>
  <si>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</si>
  <si>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</si>
  <si>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</si>
  <si>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</si>
  <si>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</si>
  <si>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</si>
  <si>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</si>
  <si>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</si>
  <si>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</si>
  <si>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</si>
  <si>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</si>
  <si>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</si>
  <si>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</si>
  <si>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</si>
  <si>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</si>
  <si>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</si>
  <si>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</si>
  <si>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</si>
  <si>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</si>
  <si>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</si>
  <si>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</si>
  <si>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</si>
  <si>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</si>
  <si>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</si>
  <si>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</si>
  <si>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</si>
  <si>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</si>
  <si>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</si>
  <si>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</si>
  <si>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</si>
  <si>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</si>
  <si>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</si>
  <si>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</si>
  <si>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</si>
  <si>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</si>
  <si>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</si>
  <si>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</si>
  <si>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</si>
  <si>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</si>
  <si>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</si>
  <si>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</si>
  <si>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</si>
  <si>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</si>
  <si>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</si>
  <si>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</si>
  <si>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</si>
  <si>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</si>
  <si>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</si>
  <si>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</si>
  <si>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</si>
  <si>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</si>
  <si>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</si>
  <si>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</si>
  <si>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</si>
  <si>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</si>
  <si>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</si>
  <si>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</si>
  <si>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</si>
  <si>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</si>
  <si>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</si>
  <si>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</si>
  <si>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</si>
  <si>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</si>
  <si>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</si>
  <si>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</si>
  <si>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</si>
  <si>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</si>
  <si>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</si>
  <si>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</si>
  <si>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</si>
  <si>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</si>
  <si>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</si>
  <si>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</si>
  <si>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</si>
  <si>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</si>
  <si>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</si>
  <si>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</si>
  <si>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</si>
  <si>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</si>
  <si>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</si>
  <si>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</si>
  <si>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</si>
  <si>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</si>
  <si>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</si>
  <si>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</si>
  <si>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</si>
  <si>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</si>
  <si>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</si>
  <si>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</si>
  <si>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</si>
  <si>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</si>
  <si>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</si>
  <si>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</si>
  <si>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</si>
  <si>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</si>
  <si>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</si>
  <si>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</si>
  <si>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</si>
  <si>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</si>
  <si>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</si>
  <si>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</si>
  <si>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</si>
  <si>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</si>
  <si>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</si>
  <si>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</si>
  <si>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</si>
  <si>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</si>
  <si>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</si>
  <si>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</si>
  <si>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</si>
  <si>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</si>
  <si>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</si>
  <si>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</si>
  <si>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</si>
  <si>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</si>
  <si>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</si>
  <si>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</si>
  <si>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</si>
  <si>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</si>
  <si>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</si>
  <si>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</si>
  <si>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</si>
  <si>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</si>
  <si>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</si>
  <si>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</si>
  <si>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</si>
  <si>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</si>
  <si>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</si>
  <si>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</si>
  <si>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</si>
  <si>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</si>
  <si>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</si>
  <si>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</si>
  <si>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</si>
  <si>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</si>
  <si>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</si>
  <si>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</si>
  <si>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</si>
  <si>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</si>
  <si>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</si>
  <si>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</si>
  <si>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</si>
  <si>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</si>
  <si>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</si>
  <si>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</si>
  <si>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</si>
  <si>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</si>
  <si>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</si>
  <si>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</si>
  <si>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</si>
  <si>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</si>
  <si>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</si>
  <si>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</si>
  <si>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</si>
  <si>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</si>
  <si>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</si>
  <si>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</si>
  <si>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</si>
  <si>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</si>
  <si>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</si>
  <si>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</si>
  <si>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</si>
  <si>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</si>
  <si>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</si>
  <si>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</si>
  <si>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</si>
  <si>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</si>
  <si>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</si>
  <si>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</si>
  <si>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</si>
  <si>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</si>
  <si>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</si>
  <si>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</si>
  <si>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</si>
  <si>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</si>
  <si>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</si>
  <si>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</si>
  <si>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</si>
  <si>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</si>
  <si>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</si>
  <si>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</si>
  <si>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</si>
  <si>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</si>
  <si>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</si>
  <si>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</si>
  <si>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</si>
  <si>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</si>
  <si>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</si>
  <si>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</si>
  <si>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</si>
  <si>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</si>
  <si>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</si>
  <si>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</si>
  <si>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</si>
  <si>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</si>
  <si>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</si>
  <si>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</si>
  <si>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</si>
  <si>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</si>
  <si>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</si>
  <si>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</si>
  <si>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</si>
  <si>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</si>
  <si>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</si>
  <si>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</si>
  <si>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</si>
  <si>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</si>
  <si>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</si>
  <si>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</si>
  <si>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</si>
  <si>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</si>
  <si>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</si>
  <si>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</si>
  <si>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</si>
  <si>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</si>
  <si>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</si>
  <si>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</si>
  <si>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</si>
  <si>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</si>
  <si>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</si>
  <si>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</si>
  <si>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</si>
  <si>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</si>
  <si>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</si>
  <si>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</si>
  <si>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</si>
  <si>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</si>
  <si>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</si>
  <si>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</si>
  <si>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</si>
  <si>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</si>
  <si>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</si>
  <si>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</si>
  <si>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</si>
  <si>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</si>
  <si>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</si>
  <si>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</si>
  <si>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</si>
  <si>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</si>
  <si>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</si>
  <si>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</si>
  <si>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</si>
  <si>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</si>
  <si>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</si>
  <si>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</si>
  <si>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</si>
  <si>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</si>
  <si>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</si>
  <si>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</si>
  <si>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</si>
  <si>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</si>
  <si>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</si>
  <si>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</si>
  <si>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</si>
  <si>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</si>
  <si>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</si>
  <si>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</si>
  <si>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</si>
  <si>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</si>
  <si>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</si>
  <si>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</si>
  <si>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</si>
  <si>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</si>
  <si>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</si>
  <si>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</si>
  <si>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</si>
  <si>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</si>
  <si>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</si>
  <si>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</si>
  <si>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</si>
  <si>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</si>
  <si>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</si>
  <si>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</si>
  <si>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</si>
  <si>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</si>
  <si>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</si>
  <si>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</si>
  <si>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</si>
  <si>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</si>
  <si>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</si>
  <si>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</si>
  <si>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</si>
  <si>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</si>
  <si>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</si>
  <si>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</si>
  <si>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</si>
  <si>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</si>
  <si>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</si>
  <si>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</si>
  <si>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</si>
  <si>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</si>
  <si>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</si>
  <si>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</si>
  <si>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</si>
  <si>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</si>
  <si>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</si>
  <si>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</si>
  <si>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</si>
  <si>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</si>
  <si>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</si>
  <si>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</si>
  <si>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</si>
  <si>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</si>
  <si>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</si>
  <si>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</si>
  <si>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</si>
  <si>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</si>
  <si>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</si>
  <si>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</si>
  <si>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</si>
  <si>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</si>
  <si>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</si>
  <si>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</si>
  <si>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</si>
  <si>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</si>
  <si>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</si>
  <si>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</si>
  <si>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</si>
  <si>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</si>
  <si>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</si>
  <si>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</si>
  <si>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</si>
  <si>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</si>
  <si>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</si>
  <si>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</si>
  <si>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</si>
  <si>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</si>
  <si>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</si>
  <si>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</si>
  <si>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</si>
  <si>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</si>
  <si>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</si>
  <si>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</si>
  <si>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</si>
  <si>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</si>
  <si>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</si>
  <si>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</si>
  <si>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</si>
  <si>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</si>
  <si>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</si>
  <si>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</si>
  <si>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</si>
  <si>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</si>
  <si>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</si>
  <si>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</si>
  <si>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</si>
  <si>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</si>
  <si>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</si>
  <si>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</si>
  <si>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</si>
  <si>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</si>
  <si>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</si>
  <si>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</si>
  <si>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</si>
  <si>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</si>
  <si>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</si>
  <si>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</si>
  <si>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</si>
  <si>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</si>
  <si>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</si>
  <si>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</si>
  <si>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</si>
  <si>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</si>
  <si>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</si>
  <si>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</si>
  <si>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</si>
  <si>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</si>
  <si>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</si>
  <si>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</si>
  <si>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</si>
  <si>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</si>
  <si>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</si>
  <si>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</si>
  <si>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</si>
  <si>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</si>
  <si>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</si>
  <si>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</si>
  <si>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</si>
  <si>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</si>
  <si>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</si>
  <si>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</si>
  <si>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</si>
  <si>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</si>
  <si>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</si>
  <si>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</si>
  <si>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</si>
  <si>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</si>
  <si>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</si>
  <si>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</si>
  <si>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</si>
  <si>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</si>
  <si>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</si>
  <si>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</si>
  <si>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</si>
  <si>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</si>
  <si>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</si>
  <si>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</si>
  <si>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</si>
  <si>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</si>
  <si>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</si>
  <si>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</si>
  <si>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</si>
  <si>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</si>
  <si>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</si>
  <si>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</si>
  <si>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</si>
  <si>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</si>
  <si>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</si>
  <si>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</si>
  <si>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</si>
  <si>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</si>
  <si>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</si>
  <si>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</si>
  <si>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</si>
  <si>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</si>
  <si>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</si>
  <si>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</si>
  <si>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</si>
  <si>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</si>
  <si>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</si>
  <si>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</si>
  <si>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</si>
  <si>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</si>
  <si>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</si>
  <si>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</si>
  <si>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</si>
  <si>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</si>
  <si>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</si>
  <si>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</si>
  <si>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</si>
  <si>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</si>
  <si>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</si>
  <si>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</si>
  <si>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</si>
  <si>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</si>
  <si>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</si>
  <si>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</si>
  <si>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</si>
  <si>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</si>
  <si>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</si>
  <si>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</si>
  <si>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</si>
  <si>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</si>
  <si>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</si>
  <si>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</si>
  <si>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</si>
  <si>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</si>
  <si>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</si>
  <si>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</si>
  <si>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</si>
  <si>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</si>
  <si>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</si>
  <si>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</si>
  <si>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</si>
  <si>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</si>
  <si>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</si>
  <si>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</si>
  <si>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</si>
  <si>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</si>
  <si>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</si>
  <si>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</si>
  <si>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</si>
  <si>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</si>
  <si>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</si>
  <si>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</si>
  <si>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</si>
  <si>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</si>
  <si>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</si>
  <si>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</si>
  <si>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</si>
  <si>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</si>
  <si>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</si>
  <si>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</si>
  <si>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</si>
  <si>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</si>
  <si>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</si>
  <si>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</si>
  <si>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</si>
  <si>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</si>
  <si>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</si>
  <si>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</si>
  <si>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</si>
  <si>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</si>
  <si>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</si>
  <si>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</si>
  <si>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</si>
  <si>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</si>
  <si>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</si>
  <si>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</si>
  <si>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</si>
  <si>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</si>
  <si>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</si>
  <si>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</si>
  <si>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</si>
  <si>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</si>
  <si>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</si>
  <si>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</si>
  <si>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</si>
  <si>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</si>
  <si>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</si>
  <si>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</si>
  <si>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</si>
  <si>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</si>
  <si>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</si>
  <si>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</si>
  <si>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</si>
  <si>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</si>
  <si>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</si>
  <si>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</si>
  <si>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</si>
  <si>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</si>
  <si>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</si>
  <si>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</si>
  <si>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</si>
  <si>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</si>
  <si>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</si>
  <si>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</si>
  <si>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</si>
  <si>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</si>
  <si>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</si>
  <si>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</si>
  <si>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</si>
  <si>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</si>
  <si>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</si>
  <si>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</si>
  <si>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</si>
  <si>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</si>
  <si>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</si>
  <si>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</si>
  <si>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</si>
  <si>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</si>
  <si>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</si>
  <si>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</si>
  <si>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</si>
  <si>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</si>
  <si>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</si>
  <si>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</si>
  <si>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</si>
  <si>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</si>
  <si>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</si>
  <si>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</si>
  <si>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</si>
  <si>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</si>
  <si>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</si>
  <si>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</si>
  <si>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</si>
  <si>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</si>
  <si>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</si>
  <si>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</si>
  <si>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</si>
  <si>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</si>
  <si>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</si>
  <si>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</si>
  <si>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</si>
  <si>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</si>
  <si>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</si>
  <si>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</si>
  <si>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</si>
  <si>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</si>
  <si>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</si>
  <si>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</si>
  <si>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</si>
  <si>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</si>
  <si>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</si>
  <si>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</si>
  <si>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</si>
  <si>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</si>
  <si>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</si>
  <si>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</si>
  <si>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</si>
  <si>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</si>
  <si>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</si>
  <si>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</si>
  <si>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</si>
  <si>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</si>
  <si>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</si>
  <si>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</si>
  <si>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</si>
  <si>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</si>
  <si>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</si>
  <si>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</si>
  <si>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</si>
  <si>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</si>
  <si>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</si>
  <si>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</si>
  <si>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</si>
  <si>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</si>
  <si>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</si>
  <si>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</si>
  <si>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</si>
  <si>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</si>
  <si>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</si>
  <si>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</si>
  <si>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</si>
  <si>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</si>
  <si>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</si>
  <si>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</si>
  <si>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</si>
  <si>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</si>
  <si>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</si>
  <si>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</si>
  <si>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</si>
  <si>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</si>
  <si>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</si>
  <si>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</si>
  <si>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</si>
  <si>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</si>
  <si>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</si>
  <si>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</si>
  <si>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</si>
  <si>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</si>
  <si>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</si>
  <si>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</si>
  <si>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</si>
  <si>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</si>
  <si>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</si>
  <si>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</si>
  <si>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</si>
  <si>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</si>
  <si>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</si>
  <si>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</si>
  <si>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</si>
  <si>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</si>
  <si>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</si>
  <si>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</si>
  <si>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</si>
  <si>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</si>
  <si>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</si>
  <si>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</si>
  <si>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</si>
  <si>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</si>
  <si>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</si>
  <si>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</si>
  <si>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</si>
  <si>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</si>
  <si>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</si>
  <si>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</si>
  <si>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</si>
  <si>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</si>
  <si>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</si>
  <si>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</si>
  <si>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</si>
  <si>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</si>
  <si>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</si>
  <si>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</si>
  <si>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</si>
  <si>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</si>
  <si>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</si>
  <si>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</si>
  <si>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</si>
  <si>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</si>
  <si>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</si>
  <si>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</si>
  <si>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</si>
  <si>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</si>
  <si>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</si>
  <si>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</si>
  <si>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</si>
  <si>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</si>
  <si>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</si>
  <si>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</si>
  <si>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</si>
  <si>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</si>
  <si>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</si>
  <si>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</si>
  <si>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</si>
  <si>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</si>
  <si>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</si>
  <si>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</si>
  <si>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</si>
  <si>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</si>
  <si>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</si>
  <si>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</si>
  <si>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</si>
  <si>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</si>
  <si>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</si>
  <si>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</si>
  <si>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</si>
  <si>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</si>
  <si>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</si>
  <si>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</si>
  <si>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</si>
  <si>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</si>
  <si>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</si>
  <si>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</si>
  <si>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</si>
  <si>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</si>
  <si>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</si>
  <si>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</si>
  <si>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</si>
  <si>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</si>
  <si>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</si>
  <si>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</si>
  <si>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</si>
  <si>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</si>
  <si>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</si>
  <si>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</si>
  <si>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</si>
  <si>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</si>
  <si>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</si>
  <si>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</si>
  <si>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</si>
  <si>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</si>
  <si>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</si>
  <si>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</si>
  <si>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</si>
  <si>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</si>
  <si>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</si>
  <si>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</si>
  <si>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</si>
  <si>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</si>
  <si>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</si>
  <si>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</si>
  <si>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</si>
  <si>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</si>
  <si>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</si>
  <si>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</si>
  <si>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</si>
  <si>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</si>
  <si>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</si>
  <si>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</si>
  <si>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</si>
  <si>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</si>
  <si>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</si>
  <si>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</si>
  <si>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</si>
  <si>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</si>
  <si>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</si>
  <si>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</si>
  <si>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</si>
  <si>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</si>
  <si>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</si>
  <si>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</si>
  <si>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</si>
  <si>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</si>
  <si>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</si>
  <si>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</si>
  <si>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</si>
  <si>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</si>
  <si>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</si>
  <si>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</si>
  <si>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</si>
  <si>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</si>
  <si>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</si>
  <si>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</si>
  <si>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</si>
  <si>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</si>
  <si>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</si>
  <si>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</si>
  <si>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</si>
  <si>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</si>
  <si>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</si>
  <si>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</si>
  <si>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</si>
  <si>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</si>
  <si>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</si>
  <si>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</si>
  <si>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</si>
  <si>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</si>
  <si>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</si>
  <si>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</si>
  <si>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</si>
  <si>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</si>
  <si>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</si>
  <si>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</si>
  <si>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</si>
  <si>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</si>
  <si>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</si>
  <si>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</si>
  <si>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</si>
  <si>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</si>
  <si>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</si>
  <si>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</si>
  <si>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</si>
  <si>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</si>
  <si>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</si>
  <si>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</si>
  <si>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</si>
  <si>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</si>
  <si>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</si>
  <si>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</si>
  <si>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</si>
  <si>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</si>
  <si>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</si>
  <si>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</si>
  <si>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</si>
  <si>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</si>
  <si>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</si>
  <si>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</si>
  <si>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</si>
  <si>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</si>
  <si>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</si>
  <si>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</si>
  <si>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</si>
  <si>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</si>
  <si>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</si>
  <si>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</si>
  <si>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</si>
  <si>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</si>
  <si>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</si>
  <si>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</si>
  <si>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</si>
  <si>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</si>
  <si>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</si>
  <si>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</si>
  <si>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</si>
  <si>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</si>
  <si>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</si>
  <si>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</si>
  <si>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</si>
  <si>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</si>
  <si>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</si>
  <si>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</si>
  <si>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</si>
  <si>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</si>
  <si>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</si>
  <si>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</si>
  <si>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</si>
  <si>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</si>
  <si>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</si>
  <si>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</si>
  <si>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</si>
  <si>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</si>
  <si>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</si>
  <si>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</si>
  <si>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</si>
  <si>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</si>
  <si>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</si>
  <si>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</si>
  <si>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</si>
  <si>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</si>
  <si>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</si>
  <si>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</si>
  <si>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</si>
  <si>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</si>
  <si>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</si>
  <si>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</si>
  <si>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</si>
  <si>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</si>
  <si>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</si>
  <si>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</si>
  <si>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</si>
  <si>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</si>
  <si>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</si>
  <si>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</si>
  <si>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</si>
  <si>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</si>
  <si>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</si>
  <si>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</si>
  <si>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</si>
  <si>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</si>
  <si>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</si>
  <si>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</si>
  <si>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</si>
  <si>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</si>
  <si>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</si>
  <si>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</si>
  <si>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</si>
  <si>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</si>
  <si>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</si>
  <si>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</si>
  <si>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</si>
  <si>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</si>
  <si>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</si>
  <si>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</si>
  <si>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</si>
  <si>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</si>
  <si>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</si>
  <si>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</si>
  <si>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</si>
  <si>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</si>
  <si>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</si>
  <si>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</si>
  <si>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</si>
  <si>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</si>
  <si>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</si>
  <si>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</si>
  <si>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</si>
  <si>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</si>
  <si>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</si>
  <si>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</si>
  <si>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</si>
  <si>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</si>
  <si>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</si>
  <si>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</si>
  <si>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</si>
  <si>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</si>
  <si>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</si>
  <si>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</si>
  <si>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</si>
  <si>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</si>
  <si>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</si>
  <si>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</si>
  <si>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</si>
  <si>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</si>
  <si>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</si>
  <si>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</si>
  <si>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</si>
  <si>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</si>
  <si>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</si>
  <si>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</si>
  <si>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</si>
  <si>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</si>
  <si>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</si>
  <si>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</si>
  <si>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</si>
  <si>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</si>
  <si>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</si>
  <si>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</si>
  <si>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</si>
  <si>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</si>
  <si>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</si>
  <si>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</si>
  <si>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</si>
  <si>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</si>
  <si>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</si>
  <si>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</si>
  <si>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</si>
  <si>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</si>
  <si>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</si>
  <si>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</si>
  <si>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</si>
  <si>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</si>
  <si>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</si>
  <si>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</si>
  <si>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</si>
  <si>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</si>
  <si>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</si>
  <si>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</si>
  <si>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</si>
  <si>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</si>
  <si>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</si>
  <si>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</si>
  <si>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</si>
  <si>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</si>
  <si>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</si>
  <si>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</si>
  <si>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</si>
  <si>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</si>
  <si>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</si>
  <si>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</si>
  <si>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</si>
  <si>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</si>
  <si>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</si>
  <si>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</si>
  <si>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</si>
  <si>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</si>
  <si>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</si>
  <si>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</si>
  <si>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</si>
  <si>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</si>
  <si>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</si>
  <si>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</si>
  <si>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</si>
  <si>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</si>
  <si>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</si>
  <si>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</si>
  <si>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</si>
  <si>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</si>
  <si>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</si>
  <si>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</si>
  <si>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</si>
  <si>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</si>
  <si>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</si>
  <si>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</si>
  <si>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</si>
  <si>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</si>
  <si>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</si>
  <si>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</si>
  <si>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</si>
  <si>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</si>
  <si>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</si>
  <si>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</si>
  <si>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</si>
  <si>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</si>
  <si>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</si>
  <si>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</si>
  <si>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</si>
  <si>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</si>
  <si>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</si>
  <si>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</si>
  <si>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</si>
  <si>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</si>
  <si>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</si>
  <si>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</si>
  <si>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</si>
  <si>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</si>
  <si>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</si>
  <si>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</si>
  <si>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</si>
  <si>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</si>
  <si>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</si>
  <si>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</si>
  <si>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</si>
  <si>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</si>
  <si>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</si>
  <si>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</si>
  <si>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</si>
  <si>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</si>
  <si>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</si>
  <si>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</si>
  <si>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</si>
  <si>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</si>
  <si>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</si>
  <si>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</si>
  <si>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</si>
  <si>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</si>
  <si>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</si>
  <si>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</si>
  <si>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</si>
  <si>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</si>
  <si>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</si>
  <si>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</si>
  <si>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</si>
  <si>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</si>
  <si>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</si>
  <si>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</si>
  <si>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</si>
  <si>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</si>
  <si>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</si>
  <si>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</si>
  <si>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</si>
  <si>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</si>
  <si>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</si>
  <si>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</si>
  <si>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</si>
  <si>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</si>
  <si>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</si>
  <si>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</si>
  <si>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</si>
  <si>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</si>
  <si>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</si>
  <si>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</si>
  <si>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</si>
  <si>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</si>
  <si>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</si>
  <si>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</si>
  <si>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</si>
  <si>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</si>
  <si>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</si>
  <si>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</si>
  <si>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</si>
  <si>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</si>
  <si>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</si>
  <si>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</si>
  <si>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</si>
  <si>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</si>
  <si>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</si>
  <si>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</si>
  <si>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</si>
  <si>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</si>
  <si>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</si>
  <si>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</si>
  <si>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</si>
  <si>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</si>
  <si>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</si>
  <si>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</si>
  <si>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</si>
  <si>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</si>
  <si>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</si>
  <si>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</si>
  <si>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</si>
  <si>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</si>
  <si>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</si>
  <si>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</si>
  <si>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</si>
  <si>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</si>
  <si>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</si>
  <si>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</si>
  <si>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</si>
  <si>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</si>
  <si>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</si>
  <si>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</si>
  <si>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</si>
  <si>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</si>
  <si>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</si>
  <si>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</si>
  <si>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</si>
  <si>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</si>
  <si>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</si>
  <si>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</si>
  <si>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</si>
  <si>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</si>
  <si>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</si>
  <si>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</si>
  <si>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</si>
  <si>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</si>
  <si>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</si>
  <si>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</si>
  <si>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</si>
  <si>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</si>
  <si>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</si>
  <si>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</si>
  <si>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</si>
  <si>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</si>
  <si>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</si>
  <si>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</si>
  <si>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</si>
  <si>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</si>
  <si>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</si>
  <si>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</si>
  <si>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</si>
  <si>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</si>
  <si>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</si>
  <si>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</si>
  <si>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</si>
  <si>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</si>
  <si>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</si>
  <si>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</si>
  <si>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</si>
  <si>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</si>
  <si>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</si>
  <si>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</si>
  <si>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</si>
  <si>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</si>
  <si>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</si>
  <si>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</si>
  <si>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</si>
  <si>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</si>
  <si>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</si>
  <si>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</si>
  <si>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</si>
  <si>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</si>
  <si>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</si>
  <si>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</si>
  <si>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</si>
  <si>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</si>
  <si>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</si>
  <si>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</si>
  <si>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</si>
  <si>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</si>
  <si>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</si>
  <si>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</si>
  <si>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</si>
  <si>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</si>
  <si>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</si>
  <si>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</si>
  <si>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</si>
  <si>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</si>
  <si>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</si>
  <si>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</si>
  <si>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</si>
  <si>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</si>
  <si>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</si>
  <si>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</si>
  <si>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</si>
  <si>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</si>
  <si>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</si>
  <si>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</si>
  <si>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</si>
  <si>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</si>
  <si>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</si>
  <si>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</si>
  <si>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</si>
  <si>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</si>
  <si>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</si>
  <si>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</si>
  <si>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</si>
  <si>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</si>
  <si>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</si>
  <si>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</si>
  <si>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</si>
  <si>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</si>
  <si>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</si>
  <si>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</si>
  <si>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</si>
  <si>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</si>
  <si>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</si>
  <si>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</si>
  <si>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</si>
  <si>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</si>
  <si>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</si>
  <si>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</si>
  <si>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</si>
  <si>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</si>
  <si>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</si>
  <si>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</si>
  <si>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</si>
  <si>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</si>
  <si>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</si>
  <si>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</si>
  <si>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</si>
  <si>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</si>
  <si>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</si>
  <si>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</si>
  <si>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</si>
  <si>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</si>
  <si>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</si>
  <si>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</si>
  <si>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</si>
  <si>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</si>
  <si>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</si>
  <si>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</si>
  <si>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</si>
  <si>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</si>
  <si>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</si>
  <si>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</si>
  <si>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</si>
  <si>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</si>
  <si>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</si>
  <si>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</si>
  <si>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</si>
  <si>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</si>
  <si>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</si>
  <si>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</si>
  <si>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</si>
  <si>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</si>
  <si>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</si>
  <si>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</si>
  <si>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</si>
  <si>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</si>
  <si>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</si>
  <si>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</si>
  <si>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</si>
  <si>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</si>
  <si>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</si>
  <si>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</si>
  <si>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</si>
  <si>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</si>
  <si>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</si>
  <si>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</si>
  <si>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</si>
  <si>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</si>
  <si>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</si>
  <si>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</si>
  <si>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</si>
  <si>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</si>
  <si>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</si>
  <si>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</si>
  <si>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</si>
  <si>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</si>
  <si>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</si>
  <si>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</si>
  <si>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</si>
  <si>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</si>
  <si>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</si>
  <si>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</si>
  <si>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</si>
  <si>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</si>
  <si>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</si>
  <si>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</si>
  <si>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</si>
  <si>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</si>
  <si>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</si>
  <si>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</si>
  <si>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</si>
  <si>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</si>
  <si>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</si>
  <si>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</si>
  <si>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</si>
  <si>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</si>
  <si>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</si>
  <si>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</si>
  <si>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</si>
  <si>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</si>
  <si>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</si>
  <si>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</si>
  <si>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</si>
  <si>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</si>
  <si>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</si>
  <si>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</si>
  <si>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</si>
  <si>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</si>
  <si>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</si>
  <si>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</si>
  <si>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</si>
  <si>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</si>
  <si>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</si>
  <si>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</si>
  <si>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</si>
  <si>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</si>
  <si>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</si>
  <si>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</si>
  <si>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</si>
  <si>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</si>
  <si>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</si>
  <si>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</si>
  <si>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</si>
  <si>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</si>
  <si>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</si>
  <si>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</si>
  <si>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</si>
  <si>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</si>
  <si>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</si>
  <si>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</si>
  <si>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</si>
  <si>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</si>
  <si>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</si>
  <si>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</si>
  <si>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</si>
  <si>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</si>
  <si>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</si>
  <si>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</si>
  <si>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</si>
  <si>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</si>
  <si>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</si>
  <si>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</si>
  <si>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</si>
  <si>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</si>
  <si>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</si>
  <si>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</si>
  <si>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</si>
  <si>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</si>
  <si>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</si>
  <si>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</si>
  <si>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</si>
  <si>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</si>
  <si>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</si>
  <si>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</si>
  <si>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</si>
  <si>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</si>
  <si>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</si>
  <si>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</si>
  <si>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</si>
  <si>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</si>
  <si>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</si>
  <si>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</si>
  <si>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</si>
  <si>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</si>
  <si>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</si>
  <si>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</si>
  <si>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</si>
  <si>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</si>
  <si>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</si>
  <si>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</si>
  <si>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</si>
  <si>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</si>
  <si>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</si>
  <si>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</si>
  <si>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</si>
  <si>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</si>
  <si>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</si>
  <si>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</si>
  <si>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</si>
  <si>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</si>
  <si>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</si>
  <si>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</si>
  <si>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</si>
  <si>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</si>
  <si>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</si>
  <si>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</si>
  <si>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</si>
  <si>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</si>
  <si>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</si>
  <si>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</si>
  <si>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</si>
  <si>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</si>
  <si>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</si>
  <si>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</si>
  <si>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</si>
  <si>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</si>
  <si>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</si>
  <si>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</si>
  <si>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</si>
  <si>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</si>
  <si>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</si>
  <si>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</si>
  <si>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</si>
  <si>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</si>
  <si>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</si>
  <si>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</si>
  <si>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</si>
  <si>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</si>
  <si>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</si>
  <si>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</si>
  <si>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</si>
  <si>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</si>
  <si>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</si>
  <si>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</si>
  <si>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</si>
  <si>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</si>
  <si>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</si>
  <si>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</si>
  <si>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</si>
  <si>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</si>
  <si>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</si>
  <si>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</si>
  <si>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</si>
  <si>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</si>
  <si>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</si>
  <si>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</si>
  <si>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</si>
  <si>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</si>
  <si>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</si>
  <si>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</si>
  <si>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</si>
  <si>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</si>
  <si>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</si>
  <si>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</si>
  <si>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</si>
  <si>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</si>
  <si>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</si>
  <si>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</si>
  <si>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</si>
  <si>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</si>
  <si>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</si>
  <si>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</si>
  <si>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</si>
  <si>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</si>
  <si>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</si>
  <si>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</si>
  <si>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</si>
  <si>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</si>
  <si>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</si>
  <si>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</si>
  <si>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</si>
  <si>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</si>
  <si>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</si>
  <si>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</si>
  <si>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</si>
  <si>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</si>
  <si>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</si>
  <si>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</si>
  <si>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</si>
  <si>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</si>
  <si>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</si>
  <si>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</si>
  <si>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</si>
  <si>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</si>
  <si>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</si>
  <si>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</si>
  <si>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</si>
  <si>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</si>
  <si>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</si>
  <si>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</si>
  <si>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</si>
  <si>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</si>
  <si>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</si>
  <si>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</si>
  <si>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</si>
  <si>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</si>
  <si>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</si>
  <si>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</si>
  <si>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</si>
  <si>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</si>
  <si>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</si>
  <si>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</si>
  <si>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</si>
  <si>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</si>
  <si>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</si>
  <si>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</si>
  <si>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</si>
  <si>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</si>
  <si>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</si>
  <si>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</si>
  <si>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</si>
  <si>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</si>
  <si>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</si>
  <si>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</si>
  <si>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</si>
  <si>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</si>
  <si>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</si>
  <si>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</si>
  <si>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</si>
  <si>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</si>
  <si>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</si>
  <si>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</si>
  <si>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</si>
  <si>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</si>
  <si>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</si>
  <si>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</si>
  <si>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</si>
  <si>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</si>
  <si>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</si>
  <si>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</si>
  <si>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</si>
  <si>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</si>
  <si>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</si>
  <si>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</si>
  <si>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</si>
  <si>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</si>
  <si>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</si>
  <si>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</si>
  <si>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</si>
  <si>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</si>
  <si>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</si>
  <si>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</si>
  <si>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</si>
  <si>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</si>
  <si>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</si>
  <si>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</si>
  <si>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</si>
  <si>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</si>
  <si>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</si>
  <si>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</si>
  <si>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</si>
  <si>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</si>
  <si>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</si>
  <si>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</si>
  <si>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</si>
  <si>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</si>
  <si>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</si>
  <si>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</si>
  <si>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</si>
  <si>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</si>
  <si>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</si>
  <si>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</si>
  <si>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</si>
  <si>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</si>
  <si>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</si>
  <si>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</si>
  <si>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</si>
  <si>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</si>
  <si>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</si>
  <si>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</si>
  <si>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</si>
  <si>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</si>
  <si>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</si>
  <si>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</si>
  <si>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</si>
  <si>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</si>
  <si>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</si>
  <si>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</si>
  <si>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</si>
  <si>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</si>
  <si>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</si>
  <si>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</si>
  <si>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</si>
  <si>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</si>
  <si>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</si>
  <si>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</si>
  <si>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</si>
  <si>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</si>
  <si>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</si>
  <si>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</si>
  <si>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</si>
  <si>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</si>
  <si>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</si>
  <si>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</si>
  <si>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</si>
  <si>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</si>
  <si>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</si>
  <si>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</si>
  <si>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</si>
  <si>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</si>
  <si>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</si>
  <si>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</si>
  <si>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</si>
  <si>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</si>
  <si>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</si>
  <si>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</si>
  <si>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</si>
  <si>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</si>
  <si>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</si>
  <si>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</si>
  <si>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</si>
  <si>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</si>
  <si>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</si>
  <si>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</si>
  <si>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</si>
  <si>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</si>
  <si>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</si>
  <si>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</si>
  <si>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</si>
  <si>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</si>
  <si>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</si>
  <si>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</si>
  <si>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</si>
  <si>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</si>
  <si>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</si>
  <si>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</si>
  <si>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</si>
  <si>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</si>
  <si>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</si>
  <si>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</si>
  <si>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</si>
  <si>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</si>
  <si>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</si>
  <si>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</si>
  <si>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</si>
  <si>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</si>
  <si>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</si>
  <si>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</si>
  <si>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</si>
  <si>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</si>
  <si>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</si>
  <si>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</si>
  <si>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</si>
  <si>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</si>
  <si>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</si>
  <si>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</si>
  <si>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</si>
  <si>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</si>
  <si>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</si>
  <si>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</si>
  <si>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</si>
  <si>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</si>
  <si>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</si>
  <si>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</si>
  <si>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</si>
  <si>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</si>
  <si>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</si>
  <si>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</si>
  <si>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</si>
  <si>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</si>
  <si>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</si>
  <si>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</si>
  <si>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</si>
  <si>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</si>
  <si>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</si>
  <si>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</si>
  <si>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</si>
  <si>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</si>
  <si>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</si>
  <si>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</si>
  <si>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</si>
  <si>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</si>
  <si>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</si>
  <si>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</si>
  <si>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</si>
  <si>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</si>
  <si>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</si>
  <si>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</si>
  <si>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</si>
  <si>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</si>
  <si>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</si>
  <si>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</si>
  <si>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</si>
  <si>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</si>
  <si>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</si>
  <si>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</si>
  <si>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</si>
  <si>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</si>
  <si>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</si>
  <si>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</si>
  <si>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</si>
  <si>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</si>
  <si>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</si>
  <si>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</si>
  <si>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</si>
  <si>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</si>
  <si>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</si>
  <si>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</si>
  <si>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</si>
  <si>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</si>
  <si>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</si>
  <si>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</si>
  <si>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</si>
  <si>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</si>
  <si>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</si>
  <si>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</si>
  <si>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</si>
  <si>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</si>
  <si>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</si>
  <si>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</si>
  <si>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</si>
  <si>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</si>
  <si>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</si>
  <si>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</si>
  <si>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</si>
  <si>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</si>
  <si>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</si>
  <si>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</si>
  <si>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</si>
  <si>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</si>
  <si>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</si>
  <si>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</si>
  <si>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</si>
  <si>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</si>
  <si>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</si>
  <si>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</si>
  <si>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</si>
  <si>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</si>
  <si>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</si>
  <si>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</si>
  <si>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</si>
  <si>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</si>
  <si>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</si>
  <si>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</si>
  <si>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</si>
  <si>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</si>
  <si>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</si>
  <si>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</si>
  <si>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</si>
  <si>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</si>
  <si>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</si>
  <si>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</si>
  <si>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</si>
  <si>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</si>
  <si>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</si>
  <si>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</si>
  <si>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</si>
  <si>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</si>
  <si>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</si>
  <si>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</si>
  <si>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</si>
  <si>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</si>
  <si>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</si>
  <si>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</si>
  <si>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</si>
  <si>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</si>
  <si>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</si>
  <si>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</si>
  <si>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</si>
  <si>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</si>
  <si>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</si>
  <si>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</si>
  <si>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</si>
  <si>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</si>
  <si>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</si>
  <si>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</si>
  <si>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</si>
  <si>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</si>
  <si>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</si>
  <si>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</si>
  <si>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</si>
  <si>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</si>
  <si>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</si>
  <si>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</si>
  <si>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</si>
  <si>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</si>
  <si>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</si>
  <si>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</si>
  <si>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</si>
  <si>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</si>
  <si>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</si>
  <si>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</si>
  <si>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</si>
  <si>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</si>
  <si>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</si>
  <si>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</si>
  <si>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</si>
  <si>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</si>
  <si>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</si>
  <si>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</si>
  <si>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</si>
  <si>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</si>
  <si>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</si>
  <si>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</si>
  <si>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</si>
  <si>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</si>
  <si>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</si>
  <si>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</si>
  <si>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</si>
  <si>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</si>
  <si>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</si>
  <si>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</si>
  <si>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</si>
  <si>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</si>
  <si>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</si>
  <si>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</si>
  <si>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</si>
  <si>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</si>
  <si>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</si>
  <si>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</si>
  <si>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</si>
  <si>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</si>
  <si>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</si>
  <si>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</si>
  <si>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</si>
  <si>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</si>
  <si>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</si>
  <si>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</si>
  <si>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</si>
  <si>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</si>
  <si>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</si>
  <si>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</si>
  <si>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</si>
  <si>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</si>
  <si>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</si>
  <si>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</si>
  <si>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</si>
  <si>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</si>
  <si>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</si>
  <si>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</si>
  <si>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</si>
  <si>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</si>
  <si>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</si>
  <si>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</si>
  <si>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</si>
  <si>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</si>
  <si>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</si>
  <si>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</si>
  <si>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</si>
  <si>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</si>
  <si>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</si>
  <si>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</si>
  <si>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</si>
  <si>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</si>
  <si>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</si>
  <si>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</si>
  <si>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</si>
  <si>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</si>
  <si>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</si>
  <si>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</si>
  <si>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</si>
  <si>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</si>
  <si>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</si>
  <si>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</si>
  <si>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</si>
  <si>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</si>
  <si>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</si>
  <si>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</si>
  <si>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</si>
  <si>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</si>
  <si>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</si>
  <si>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</si>
  <si>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</si>
  <si>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</si>
  <si>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</si>
  <si>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</si>
  <si>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</si>
  <si>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</si>
  <si>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</si>
  <si>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</si>
  <si>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</si>
  <si>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</si>
  <si>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</si>
  <si>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</si>
  <si>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</si>
  <si>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</si>
  <si>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</si>
  <si>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</si>
  <si>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</si>
  <si>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</si>
  <si>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</si>
  <si>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</si>
  <si>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</si>
  <si>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</si>
  <si>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</si>
  <si>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</si>
  <si>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</si>
  <si>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</si>
  <si>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</si>
  <si>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</si>
  <si>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</si>
  <si>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</si>
  <si>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</si>
  <si>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</si>
  <si>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</si>
  <si>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</si>
  <si>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</si>
  <si>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</si>
  <si>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</si>
  <si>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</si>
  <si>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</si>
  <si>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</si>
  <si>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</si>
  <si>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</si>
  <si>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</si>
  <si>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</si>
  <si>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</si>
  <si>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</si>
  <si>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</si>
  <si>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</si>
  <si>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</si>
  <si>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</si>
  <si>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</si>
  <si>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</si>
  <si>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</si>
  <si>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</si>
  <si>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</si>
  <si>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</si>
  <si>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</si>
  <si>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</si>
  <si>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</si>
  <si>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</si>
  <si>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</si>
  <si>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</si>
  <si>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</si>
  <si>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</si>
  <si>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</si>
  <si>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</si>
  <si>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</si>
  <si>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</si>
  <si>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</si>
  <si>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</si>
  <si>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</si>
  <si>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</si>
  <si>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</si>
  <si>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</si>
  <si>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</si>
  <si>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</si>
  <si>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</si>
  <si>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</si>
  <si>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</si>
  <si>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</si>
  <si>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</si>
  <si>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</si>
  <si>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</si>
  <si>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</si>
  <si>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</si>
  <si>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</si>
  <si>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</si>
  <si>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</si>
  <si>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</si>
  <si>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</si>
  <si>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</si>
  <si>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</si>
  <si>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</si>
  <si>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</si>
  <si>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</si>
  <si>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</si>
  <si>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</si>
  <si>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</si>
  <si>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</si>
  <si>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</si>
  <si>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</si>
  <si>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</si>
  <si>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</si>
  <si>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</si>
  <si>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</si>
  <si>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</si>
  <si>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</si>
  <si>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</si>
  <si>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</si>
  <si>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</si>
  <si>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</si>
  <si>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</si>
  <si>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</si>
  <si>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</si>
  <si>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</si>
  <si>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</si>
  <si>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</si>
  <si>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</si>
  <si>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</si>
  <si>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</si>
  <si>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</si>
  <si>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</si>
  <si>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</si>
  <si>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</si>
  <si>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</si>
  <si>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</si>
  <si>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</si>
  <si>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</si>
  <si>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</si>
  <si>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</si>
  <si>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</si>
  <si>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</si>
  <si>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</si>
  <si>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</si>
  <si>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</si>
  <si>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</si>
  <si>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</si>
  <si>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</si>
  <si>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</si>
  <si>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</si>
  <si>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</si>
  <si>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</si>
  <si>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</si>
  <si>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</si>
  <si>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</si>
  <si>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</si>
  <si>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</si>
  <si>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</si>
  <si>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</si>
  <si>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</si>
  <si>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</si>
  <si>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</si>
  <si>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</si>
  <si>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</si>
  <si>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</si>
  <si>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</si>
  <si>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</si>
  <si>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</si>
  <si>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</si>
  <si>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</si>
  <si>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</si>
  <si>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</si>
  <si>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</si>
  <si>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</si>
  <si>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</si>
  <si>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</si>
  <si>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</si>
  <si>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</si>
  <si>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</si>
  <si>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</si>
  <si>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</si>
  <si>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</si>
  <si>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</si>
  <si>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</si>
  <si>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</si>
  <si>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</si>
  <si>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</si>
  <si>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</si>
  <si>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</si>
  <si>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</si>
  <si>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</si>
  <si>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</si>
  <si>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</si>
  <si>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</si>
  <si>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</si>
  <si>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</si>
  <si>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</si>
  <si>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</si>
  <si>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</si>
  <si>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</si>
  <si>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</si>
  <si>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</si>
  <si>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</si>
  <si>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</si>
  <si>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</si>
  <si>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</si>
  <si>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</si>
  <si>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</si>
  <si>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</si>
  <si>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</si>
  <si>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</si>
  <si>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</si>
  <si>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</si>
  <si>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</si>
  <si>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</si>
  <si>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</si>
  <si>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</si>
  <si>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</si>
  <si>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</si>
  <si>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</si>
  <si>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</si>
  <si>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</si>
  <si>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</si>
  <si>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</si>
  <si>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</si>
  <si>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</si>
  <si>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</si>
  <si>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</si>
  <si>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</si>
  <si>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</si>
  <si>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</si>
  <si>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</si>
  <si>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</si>
  <si>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</si>
  <si>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</si>
  <si>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</si>
  <si>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</si>
  <si>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</si>
  <si>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</si>
  <si>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</si>
  <si>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</si>
  <si>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</si>
  <si>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</si>
  <si>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</si>
  <si>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</si>
  <si>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</si>
  <si>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</si>
  <si>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</si>
  <si>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</si>
  <si>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</si>
  <si>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</si>
  <si>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</si>
  <si>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</si>
  <si>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</si>
  <si>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</si>
  <si>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</si>
  <si>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</si>
  <si>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</si>
  <si>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</si>
  <si>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</si>
  <si>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</si>
  <si>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</si>
  <si>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</si>
  <si>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</si>
  <si>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</si>
  <si>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</si>
  <si>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</si>
  <si>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</si>
  <si>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</si>
  <si>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</si>
  <si>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</si>
  <si>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</si>
  <si>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</si>
  <si>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</si>
  <si>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</si>
  <si>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</si>
  <si>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</si>
  <si>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</si>
  <si>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</si>
  <si>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</si>
  <si>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</si>
  <si>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</si>
  <si>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</si>
  <si>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</si>
  <si>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</si>
  <si>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</si>
  <si>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</si>
  <si>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</si>
  <si>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</si>
  <si>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</si>
  <si>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</si>
  <si>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</si>
  <si>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</si>
  <si>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</si>
  <si>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</si>
  <si>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</si>
  <si>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</si>
  <si>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</si>
  <si>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</si>
  <si>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</si>
  <si>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</si>
  <si>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</si>
  <si>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</si>
  <si>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</si>
  <si>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</si>
  <si>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</si>
  <si>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</si>
  <si>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</si>
  <si>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</si>
  <si>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</si>
  <si>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</si>
  <si>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</si>
  <si>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</si>
  <si>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</si>
  <si>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</si>
  <si>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</si>
  <si>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</si>
  <si>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</si>
  <si>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</si>
  <si>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</si>
  <si>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</si>
  <si>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</si>
  <si>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</si>
  <si>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</si>
  <si>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</si>
  <si>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</si>
  <si>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</si>
  <si>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</si>
  <si>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</si>
  <si>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</si>
  <si>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</si>
  <si>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</si>
  <si>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</si>
  <si>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</si>
  <si>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</si>
  <si>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</si>
  <si>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</si>
  <si>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</si>
  <si>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</si>
  <si>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</si>
  <si>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</si>
  <si>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</si>
  <si>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</si>
  <si>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</si>
  <si>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</si>
  <si>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</si>
  <si>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</si>
  <si>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</si>
  <si>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</si>
  <si>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</si>
  <si>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</si>
  <si>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</si>
  <si>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</si>
  <si>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</si>
  <si>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</si>
  <si>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</si>
  <si>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</si>
  <si>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</si>
  <si>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</si>
  <si>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</si>
  <si>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</si>
  <si>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</si>
  <si>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</si>
  <si>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</si>
  <si>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</si>
  <si>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</si>
  <si>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</si>
  <si>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</si>
  <si>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</si>
  <si>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</si>
  <si>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</si>
  <si>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</si>
  <si>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</si>
  <si>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</si>
  <si>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</si>
  <si>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</si>
  <si>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</si>
  <si>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</si>
  <si>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</si>
  <si>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</si>
  <si>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</si>
  <si>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</si>
  <si>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</si>
  <si>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</si>
  <si>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</si>
  <si>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</si>
  <si>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</si>
  <si>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</si>
  <si>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</si>
  <si>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</si>
  <si>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</si>
  <si>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</si>
  <si>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</si>
  <si>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</si>
  <si>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</si>
  <si>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</si>
  <si>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</si>
  <si>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</si>
  <si>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</si>
  <si>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</si>
  <si>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</si>
  <si>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</si>
  <si>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</si>
  <si>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</si>
  <si>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</si>
  <si>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</si>
  <si>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</si>
  <si>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</si>
  <si>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</si>
  <si>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</si>
  <si>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</si>
  <si>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</si>
  <si>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</si>
  <si>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</si>
  <si>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</si>
  <si>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</si>
  <si>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</si>
  <si>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</si>
  <si>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</si>
  <si>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</si>
  <si>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</si>
  <si>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</si>
  <si>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</si>
  <si>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</si>
  <si>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</si>
  <si>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</si>
  <si>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</si>
  <si>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</si>
  <si>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</si>
  <si>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</si>
  <si>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</si>
  <si>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</si>
  <si>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</si>
  <si>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</si>
  <si>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</si>
  <si>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</si>
  <si>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</si>
  <si>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</si>
  <si>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</si>
  <si>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</si>
  <si>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</si>
  <si>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</si>
  <si>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</si>
  <si>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</si>
  <si>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</si>
  <si>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</si>
  <si>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</si>
  <si>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</si>
  <si>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</si>
  <si>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</si>
  <si>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</si>
  <si>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</si>
  <si>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</si>
  <si>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</si>
  <si>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</si>
  <si>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</si>
  <si>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</si>
  <si>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</si>
  <si>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</si>
  <si>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</si>
  <si>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</si>
  <si>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</si>
  <si>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</si>
  <si>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</si>
  <si>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</si>
  <si>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</si>
  <si>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</si>
  <si>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</si>
  <si>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</si>
  <si>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</si>
  <si>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</si>
  <si>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</si>
  <si>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</si>
  <si>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</si>
  <si>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</si>
  <si>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</si>
  <si>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</si>
  <si>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</si>
  <si>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</si>
  <si>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</si>
  <si>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</si>
  <si>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</si>
  <si>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</si>
  <si>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</si>
  <si>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</si>
  <si>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</si>
  <si>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</si>
  <si>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</si>
  <si>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</si>
  <si>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</si>
  <si>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</si>
  <si>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</si>
  <si>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</si>
  <si>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</si>
  <si>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</si>
  <si>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</si>
  <si>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</si>
  <si>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</si>
  <si>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</si>
  <si>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</si>
  <si>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</si>
  <si>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</si>
  <si>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</si>
  <si>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</si>
  <si>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</si>
  <si>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</si>
  <si>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</si>
  <si>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</si>
  <si>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</si>
  <si>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</si>
  <si>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</si>
  <si>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</si>
  <si>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</si>
  <si>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</si>
  <si>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</si>
  <si>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</si>
  <si>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</si>
  <si>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</si>
  <si>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</si>
  <si>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</si>
  <si>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</si>
  <si>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</si>
  <si>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</si>
  <si>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</si>
  <si>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</si>
  <si>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</si>
  <si>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</si>
  <si>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</si>
  <si>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</si>
  <si>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</si>
  <si>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</si>
  <si>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</si>
  <si>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</si>
  <si>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</si>
  <si>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</si>
  <si>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</si>
  <si>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</si>
  <si>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</si>
  <si>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</si>
  <si>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</si>
  <si>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</si>
  <si>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</si>
  <si>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</si>
  <si>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</si>
  <si>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</si>
  <si>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</si>
  <si>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</si>
  <si>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</si>
  <si>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</si>
  <si>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</si>
  <si>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</si>
  <si>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</si>
  <si>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</si>
  <si>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</si>
  <si>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</si>
  <si>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</si>
  <si>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</si>
  <si>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</si>
  <si>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</si>
  <si>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</si>
  <si>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</si>
  <si>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</si>
  <si>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</si>
  <si>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</si>
  <si>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</si>
  <si>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</si>
  <si>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</si>
  <si>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</si>
  <si>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</si>
  <si>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</si>
  <si>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</si>
  <si>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</si>
  <si>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</si>
  <si>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</si>
  <si>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</si>
  <si>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</si>
  <si>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</si>
  <si>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</si>
  <si>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</si>
  <si>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</si>
  <si>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</si>
  <si>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</si>
  <si>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</si>
  <si>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</si>
  <si>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</si>
  <si>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</si>
  <si>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</si>
  <si>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</si>
  <si>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</si>
  <si>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</si>
  <si>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</si>
  <si>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</si>
  <si>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</si>
  <si>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</si>
  <si>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</si>
  <si>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</si>
  <si>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</si>
  <si>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</si>
  <si>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</si>
  <si>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</si>
  <si>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</si>
  <si>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</si>
  <si>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</si>
  <si>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</si>
  <si>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</si>
  <si>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</si>
  <si>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</si>
  <si>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</si>
  <si>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</si>
  <si>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</si>
  <si>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</si>
  <si>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</si>
  <si>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</si>
  <si>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</si>
  <si>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</si>
  <si>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</si>
  <si>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</si>
  <si>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</si>
  <si>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</si>
  <si>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</si>
  <si>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</si>
  <si>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</si>
  <si>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</si>
  <si>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</si>
  <si>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</si>
  <si>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</si>
  <si>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</si>
  <si>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</si>
  <si>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</si>
  <si>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</si>
  <si>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</si>
  <si>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</si>
  <si>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</si>
  <si>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</si>
  <si>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</si>
  <si>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</si>
  <si>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</si>
  <si>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</si>
  <si>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</si>
  <si>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</si>
  <si>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</si>
  <si>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</si>
  <si>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</si>
  <si>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</si>
  <si>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</si>
  <si>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</si>
  <si>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</si>
  <si>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</si>
  <si>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</si>
  <si>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</si>
  <si>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</si>
  <si>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</si>
  <si>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</si>
  <si>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</si>
  <si>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</si>
  <si>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</si>
  <si>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</si>
  <si>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</si>
  <si>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</si>
  <si>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</si>
  <si>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</si>
  <si>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</si>
  <si>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</si>
  <si>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</si>
  <si>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</si>
  <si>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</si>
  <si>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</si>
  <si>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</si>
  <si>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</si>
  <si>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</si>
  <si>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</si>
  <si>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</si>
  <si>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</si>
  <si>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</si>
  <si>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</si>
  <si>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</si>
  <si>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</si>
  <si>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</si>
  <si>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</si>
  <si>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</si>
  <si>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</si>
  <si>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</si>
  <si>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</si>
  <si>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</si>
  <si>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</si>
  <si>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</si>
  <si>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</si>
  <si>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</si>
  <si>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</si>
  <si>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</si>
  <si>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</si>
  <si>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</si>
  <si>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</si>
  <si>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</si>
  <si>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</si>
  <si>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</si>
  <si>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</si>
  <si>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</si>
  <si>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</si>
  <si>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</si>
  <si>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</si>
  <si>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</si>
  <si>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</si>
  <si>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</si>
  <si>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</si>
  <si>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</si>
  <si>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</si>
  <si>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</si>
  <si>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</si>
  <si>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</si>
  <si>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</si>
  <si>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</si>
  <si>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</si>
  <si>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</si>
  <si>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</si>
  <si>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</si>
  <si>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</si>
  <si>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</si>
  <si>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</si>
  <si>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</si>
  <si>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</si>
  <si>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</si>
  <si>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</si>
  <si>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</si>
  <si>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</si>
  <si>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</si>
  <si>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</si>
  <si>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</si>
  <si>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</si>
  <si>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</si>
  <si>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</si>
  <si>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</si>
  <si>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</si>
  <si>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</si>
  <si>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</si>
  <si>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</si>
  <si>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</si>
  <si>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</si>
  <si>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</si>
  <si>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</si>
  <si>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</si>
  <si>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</si>
  <si>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</si>
  <si>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</si>
  <si>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</si>
  <si>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</si>
  <si>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</si>
  <si>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</si>
  <si>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</si>
  <si>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</si>
  <si>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</si>
  <si>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</si>
  <si>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</si>
  <si>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</si>
  <si>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</si>
  <si>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</si>
  <si>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</si>
  <si>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</si>
  <si>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</si>
  <si>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</si>
  <si>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</si>
  <si>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</si>
  <si>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</si>
  <si>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</si>
  <si>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</si>
  <si>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</si>
  <si>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</si>
  <si>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</si>
  <si>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</si>
  <si>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</si>
  <si>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</si>
  <si>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</si>
  <si>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</si>
  <si>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</si>
  <si>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</si>
  <si>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</si>
  <si>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</si>
  <si>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</si>
  <si>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</si>
  <si>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</si>
  <si>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</si>
  <si>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</si>
  <si>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</si>
  <si>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</si>
  <si>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</si>
  <si>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</si>
  <si>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</si>
  <si>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</si>
  <si>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</si>
  <si>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</si>
  <si>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</si>
  <si>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</si>
  <si>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</si>
  <si>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</si>
  <si>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</si>
  <si>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</si>
  <si>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</si>
  <si>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</si>
  <si>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</si>
  <si>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</si>
  <si>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</si>
  <si>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</si>
  <si>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</si>
  <si>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</si>
  <si>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</si>
  <si>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</si>
  <si>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</si>
  <si>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</si>
  <si>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</si>
  <si>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</si>
  <si>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</si>
  <si>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</si>
  <si>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</si>
  <si>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</si>
  <si>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</si>
  <si>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</si>
  <si>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</si>
  <si>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</si>
  <si>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</si>
  <si>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</si>
  <si>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</si>
  <si>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</si>
  <si>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</si>
  <si>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</si>
  <si>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</si>
  <si>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</si>
  <si>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</si>
  <si>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</si>
  <si>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</si>
  <si>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</si>
  <si>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</si>
  <si>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</si>
  <si>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</si>
  <si>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</si>
  <si>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</si>
  <si>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</si>
  <si>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</si>
  <si>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</si>
  <si>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</si>
  <si>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</si>
  <si>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</si>
  <si>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</si>
  <si>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</si>
  <si>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</si>
  <si>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</si>
  <si>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</si>
  <si>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</si>
  <si>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</si>
  <si>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</si>
  <si>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</si>
  <si>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</si>
  <si>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</si>
  <si>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</si>
  <si>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</si>
  <si>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</si>
  <si>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</si>
  <si>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</si>
  <si>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</si>
  <si>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</si>
  <si>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</si>
  <si>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</si>
  <si>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</si>
  <si>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</si>
  <si>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</si>
  <si>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</si>
  <si>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</si>
  <si>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</si>
  <si>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</si>
  <si>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</si>
  <si>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</si>
  <si>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</si>
  <si>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</si>
  <si>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</si>
  <si>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</si>
  <si>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</si>
  <si>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</si>
  <si>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</si>
  <si>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</si>
  <si>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</si>
  <si>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</si>
  <si>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</si>
  <si>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</si>
  <si>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</si>
  <si>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</si>
  <si>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</si>
  <si>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</si>
  <si>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</si>
  <si>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</si>
  <si>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</si>
  <si>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</si>
  <si>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</si>
  <si>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</si>
  <si>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</si>
  <si>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</si>
  <si>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</si>
  <si>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</si>
  <si>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</si>
  <si>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</si>
  <si>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</si>
  <si>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</si>
  <si>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</si>
  <si>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</si>
  <si>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</si>
  <si>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</si>
  <si>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</si>
  <si>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</si>
  <si>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</si>
  <si>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</si>
  <si>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</si>
  <si>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</si>
  <si>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</si>
  <si>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</si>
  <si>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</si>
  <si>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</si>
  <si>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</si>
  <si>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</si>
  <si>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</si>
  <si>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</si>
  <si>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</si>
  <si>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</si>
  <si>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</si>
  <si>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</si>
  <si>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</si>
  <si>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</si>
  <si>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</si>
  <si>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</si>
  <si>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</si>
  <si>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</si>
  <si>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</si>
  <si>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</si>
  <si>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</si>
  <si>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</si>
  <si>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</si>
  <si>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</si>
  <si>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</si>
  <si>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</si>
  <si>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</si>
  <si>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</si>
  <si>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</si>
  <si>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</si>
  <si>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</si>
  <si>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</si>
  <si>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</si>
  <si>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</si>
  <si>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</si>
  <si>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</si>
  <si>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</si>
  <si>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</si>
  <si>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</si>
  <si>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</si>
  <si>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</si>
  <si>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</si>
  <si>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</si>
  <si>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</si>
  <si>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</si>
  <si>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</si>
  <si>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</si>
  <si>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</si>
  <si>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</si>
  <si>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</si>
  <si>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</si>
  <si>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</si>
  <si>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</si>
  <si>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</si>
  <si>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</si>
  <si>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</si>
  <si>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</si>
  <si>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</si>
  <si>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</si>
  <si>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</si>
  <si>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</si>
  <si>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</si>
  <si>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</si>
  <si>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</si>
  <si>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</si>
  <si>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</si>
  <si>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</si>
  <si>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</si>
  <si>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</si>
  <si>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</si>
  <si>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</si>
  <si>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</si>
  <si>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</si>
  <si>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</si>
  <si>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</si>
  <si>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</si>
  <si>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</si>
  <si>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</si>
  <si>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</si>
  <si>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</si>
  <si>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</si>
  <si>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</si>
  <si>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</si>
  <si>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</si>
  <si>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</si>
  <si>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</si>
  <si>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</si>
  <si>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</si>
  <si>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</si>
  <si>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</si>
  <si>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</si>
  <si>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</si>
  <si>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</si>
  <si>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</si>
  <si>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</si>
  <si>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</si>
  <si>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</si>
  <si>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</si>
  <si>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</si>
  <si>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</si>
  <si>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</si>
  <si>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</si>
  <si>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</si>
  <si>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</si>
  <si>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</si>
  <si>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</si>
  <si>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</si>
  <si>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</si>
  <si>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</si>
  <si>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</si>
  <si>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</si>
  <si>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</si>
  <si>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</si>
  <si>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</si>
  <si>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</si>
  <si>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</si>
  <si>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</si>
  <si>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</si>
  <si>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</si>
  <si>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</si>
  <si>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</si>
  <si>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</si>
  <si>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</si>
  <si>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</si>
  <si>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</si>
  <si>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</si>
  <si>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</si>
  <si>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</si>
  <si>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</si>
  <si>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</si>
  <si>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</si>
  <si>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</si>
  <si>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</si>
  <si>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</si>
  <si>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</si>
  <si>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</si>
  <si>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</si>
  <si>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</si>
  <si>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</si>
  <si>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</si>
  <si>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</si>
  <si>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</si>
  <si>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</si>
  <si>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</si>
  <si>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</si>
  <si>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</si>
  <si>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</si>
  <si>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</si>
  <si>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</si>
  <si>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</si>
  <si>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</si>
  <si>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</si>
  <si>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</si>
  <si>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</si>
  <si>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</si>
  <si>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</si>
  <si>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</si>
  <si>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</si>
  <si>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</si>
  <si>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</si>
  <si>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</si>
  <si>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</si>
  <si>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</si>
  <si>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</si>
  <si>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</si>
  <si>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</si>
  <si>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</si>
  <si>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</si>
  <si>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</si>
  <si>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</si>
  <si>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</si>
  <si>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</si>
  <si>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</si>
  <si>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</si>
  <si>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</si>
  <si>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</si>
  <si>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</si>
  <si>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</si>
  <si>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</si>
  <si>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</si>
  <si>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</si>
  <si>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</si>
  <si>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</si>
  <si>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</si>
  <si>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</si>
  <si>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</si>
  <si>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</si>
  <si>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</si>
  <si>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</si>
  <si>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</si>
  <si>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</si>
  <si>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</si>
  <si>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</si>
  <si>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</si>
  <si>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</si>
  <si>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</si>
  <si>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</si>
  <si>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</si>
  <si>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</si>
  <si>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</si>
  <si>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</si>
  <si>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</si>
  <si>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</si>
  <si>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</si>
  <si>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</si>
  <si>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</si>
  <si>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</si>
  <si>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</si>
  <si>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</si>
  <si>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</si>
  <si>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</si>
  <si>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</si>
  <si>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</si>
  <si>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</si>
  <si>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</si>
  <si>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</si>
  <si>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</si>
  <si>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</si>
  <si>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</si>
  <si>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</si>
  <si>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</si>
  <si>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</si>
  <si>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</si>
  <si>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</si>
  <si>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</si>
  <si>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</si>
  <si>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</si>
  <si>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</si>
  <si>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</si>
  <si>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</si>
  <si>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</si>
  <si>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</si>
  <si>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</si>
  <si>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</si>
  <si>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</si>
  <si>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</si>
  <si>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</si>
  <si>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</si>
  <si>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</si>
  <si>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</si>
  <si>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</si>
  <si>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</si>
  <si>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</si>
  <si>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</si>
  <si>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</si>
  <si>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</si>
  <si>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</si>
  <si>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</si>
  <si>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</si>
  <si>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</si>
  <si>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</si>
  <si>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</si>
  <si>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</si>
  <si>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</si>
  <si>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</si>
  <si>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</si>
  <si>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</si>
  <si>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</si>
  <si>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</si>
  <si>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</si>
  <si>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</si>
  <si>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</si>
  <si>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</si>
  <si>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</si>
  <si>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</si>
  <si>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</si>
  <si>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</si>
  <si>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</si>
  <si>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</si>
  <si>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</si>
  <si>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</si>
  <si>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</si>
  <si>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</si>
  <si>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</si>
  <si>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</si>
  <si>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</si>
  <si>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</si>
  <si>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</si>
  <si>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</si>
  <si>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</si>
  <si>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</si>
  <si>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</si>
  <si>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</si>
  <si>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</si>
  <si>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</si>
  <si>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</si>
  <si>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</si>
  <si>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</si>
  <si>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</si>
  <si>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</si>
  <si>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</si>
  <si>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</si>
  <si>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</si>
  <si>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</si>
  <si>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</si>
  <si>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</si>
  <si>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</si>
  <si>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</si>
  <si>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</si>
  <si>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</si>
  <si>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</si>
  <si>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</si>
  <si>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</si>
  <si>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</si>
  <si>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</si>
  <si>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</si>
  <si>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</si>
  <si>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</si>
  <si>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</si>
  <si>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</si>
  <si>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</si>
  <si>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</si>
  <si>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</si>
  <si>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</si>
  <si>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</si>
  <si>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</si>
  <si>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</si>
  <si>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</si>
  <si>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</si>
  <si>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</si>
  <si>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</si>
  <si>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</si>
  <si>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</si>
  <si>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</si>
  <si>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</si>
  <si>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</si>
  <si>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</si>
  <si>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</si>
  <si>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</si>
  <si>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</si>
  <si>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</si>
  <si>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</si>
  <si>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</si>
  <si>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</si>
  <si>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</si>
  <si>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</si>
  <si>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</si>
  <si>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</si>
  <si>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</si>
  <si>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</si>
  <si>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</si>
  <si>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</si>
  <si>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</si>
  <si>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</si>
  <si>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</si>
  <si>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</si>
  <si>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</si>
  <si>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</si>
  <si>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</si>
  <si>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</si>
  <si>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</si>
  <si>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</si>
  <si>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</si>
  <si>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</si>
  <si>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</si>
  <si>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</si>
  <si>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</si>
  <si>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</si>
  <si>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</si>
  <si>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</si>
  <si>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</si>
  <si>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</si>
  <si>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</si>
  <si>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</si>
  <si>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</si>
  <si>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</si>
  <si>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</si>
  <si>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</si>
  <si>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</si>
  <si>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</si>
  <si>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</si>
  <si>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</si>
  <si>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</si>
  <si>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</si>
  <si>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</si>
  <si>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</si>
  <si>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</si>
  <si>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</si>
  <si>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</si>
  <si>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</si>
  <si>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</si>
  <si>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</si>
  <si>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</si>
  <si>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</si>
  <si>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</si>
  <si>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</si>
  <si>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</si>
  <si>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</si>
  <si>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</si>
  <si>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</si>
  <si>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</si>
  <si>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</si>
  <si>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</si>
  <si>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</si>
  <si>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</si>
  <si>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</si>
  <si>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</si>
  <si>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</si>
  <si>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</si>
  <si>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</si>
  <si>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</si>
  <si>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</si>
  <si>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</si>
  <si>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</si>
  <si>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</si>
  <si>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</si>
  <si>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</si>
  <si>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</si>
  <si>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</si>
  <si>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</si>
  <si>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</si>
  <si>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</si>
  <si>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</si>
  <si>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</si>
  <si>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</si>
  <si>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</si>
  <si>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</si>
  <si>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</si>
  <si>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</si>
  <si>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</si>
  <si>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</si>
  <si>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</si>
  <si>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</si>
  <si>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</si>
  <si>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</si>
  <si>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</si>
  <si>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</si>
  <si>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</si>
  <si>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</si>
  <si>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</si>
  <si>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</si>
  <si>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</si>
  <si>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</si>
  <si>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</si>
  <si>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</si>
  <si>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</si>
  <si>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</si>
  <si>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</si>
  <si>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</si>
  <si>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</si>
  <si>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</si>
  <si>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</si>
  <si>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</si>
  <si>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</si>
  <si>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</si>
  <si>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</si>
  <si>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</si>
  <si>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</si>
  <si>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</si>
  <si>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</si>
  <si>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</si>
  <si>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</si>
  <si>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</si>
  <si>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</si>
  <si>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</si>
  <si>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</si>
  <si>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</si>
  <si>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</si>
  <si>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</si>
  <si>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</si>
  <si>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</si>
  <si>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</si>
  <si>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</si>
  <si>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</si>
  <si>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</si>
  <si>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</si>
  <si>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</si>
  <si>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</si>
  <si>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</si>
  <si>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</si>
  <si>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</si>
  <si>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</si>
  <si>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</si>
  <si>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</si>
  <si>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</si>
  <si>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</si>
  <si>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</si>
  <si>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</si>
  <si>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</si>
  <si>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</si>
  <si>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</si>
  <si>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</si>
  <si>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</si>
  <si>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</si>
  <si>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</si>
  <si>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</si>
  <si>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</si>
  <si>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</si>
  <si>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</si>
  <si>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</si>
  <si>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</si>
  <si>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</si>
  <si>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</si>
  <si>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</si>
  <si>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</si>
  <si>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</si>
  <si>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</si>
  <si>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</si>
  <si>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</si>
  <si>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</si>
  <si>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</si>
  <si>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</si>
  <si>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</si>
  <si>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</si>
  <si>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</si>
  <si>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</si>
  <si>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</si>
  <si>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</si>
  <si>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</si>
  <si>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</si>
  <si>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</si>
  <si>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</si>
  <si>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</si>
  <si>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</si>
  <si>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</si>
  <si>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</si>
  <si>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</si>
  <si>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</si>
  <si>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</si>
  <si>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</si>
  <si>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</si>
  <si>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</si>
  <si>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</si>
  <si>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</si>
  <si>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</si>
  <si>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</si>
  <si>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</si>
  <si>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</si>
  <si>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</si>
  <si>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</si>
  <si>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</si>
  <si>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</si>
  <si>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</si>
  <si>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</si>
  <si>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</si>
  <si>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</si>
  <si>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</si>
  <si>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</si>
  <si>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</si>
  <si>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</si>
  <si>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</si>
  <si>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</si>
  <si>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</si>
  <si>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</si>
  <si>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</si>
  <si>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</si>
  <si>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</si>
  <si>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</si>
  <si>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</si>
  <si>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</si>
  <si>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</si>
  <si>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</si>
  <si>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</si>
  <si>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</si>
  <si>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</si>
  <si>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</si>
  <si>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</si>
  <si>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</si>
  <si>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</si>
  <si>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</si>
  <si>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</si>
  <si>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</si>
  <si>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</si>
  <si>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</si>
  <si>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</si>
  <si>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</si>
  <si>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</si>
  <si>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</si>
  <si>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</si>
  <si>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</si>
  <si>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</si>
  <si>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</si>
  <si>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</si>
  <si>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</si>
  <si>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</si>
  <si>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</si>
  <si>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</si>
  <si>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</si>
  <si>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</si>
  <si>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</si>
  <si>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</si>
  <si>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</si>
  <si>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</si>
  <si>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</si>
  <si>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</si>
  <si>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</si>
  <si>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</si>
  <si>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</si>
  <si>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</si>
  <si>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</si>
  <si>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</si>
  <si>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</si>
  <si>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</si>
  <si>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</si>
  <si>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</si>
  <si>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</si>
  <si>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</si>
  <si>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</si>
  <si>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</si>
  <si>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</si>
  <si>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</si>
  <si>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</si>
  <si>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</si>
  <si>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</si>
  <si>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</si>
  <si>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</si>
  <si>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</si>
  <si>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</si>
  <si>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</si>
  <si>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</si>
  <si>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</si>
  <si>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</si>
  <si>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</si>
  <si>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</si>
  <si>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</si>
  <si>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</si>
  <si>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</si>
  <si>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</si>
  <si>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</si>
  <si>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</si>
  <si>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</si>
  <si>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</si>
  <si>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</si>
  <si>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</si>
  <si>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</si>
  <si>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</si>
  <si>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</si>
  <si>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</si>
  <si>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</si>
  <si>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</si>
  <si>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</si>
  <si>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</si>
  <si>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</si>
  <si>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</si>
  <si>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</si>
  <si>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</si>
  <si>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</si>
  <si>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</si>
  <si>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</si>
  <si>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</si>
  <si>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</si>
  <si>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</si>
  <si>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</si>
  <si>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</si>
  <si>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</si>
  <si>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</si>
  <si>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</si>
  <si>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</si>
  <si>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</si>
  <si>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</si>
  <si>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</si>
  <si>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</si>
  <si>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</si>
  <si>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</si>
  <si>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</si>
  <si>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</si>
  <si>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</si>
  <si>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</si>
  <si>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</si>
  <si>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</si>
  <si>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</si>
  <si>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</si>
  <si>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</si>
  <si>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</si>
  <si>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</si>
  <si>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</si>
  <si>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</si>
  <si>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</si>
  <si>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</si>
  <si>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</si>
  <si>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</si>
  <si>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</si>
  <si>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</si>
  <si>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</si>
  <si>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</si>
  <si>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</si>
  <si>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</si>
  <si>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</si>
  <si>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</si>
  <si>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</si>
  <si>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</si>
  <si>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</si>
  <si>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</si>
  <si>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</si>
  <si>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</si>
  <si>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</si>
  <si>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</si>
  <si>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</si>
  <si>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</si>
  <si>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</si>
  <si>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</si>
  <si>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</si>
  <si>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</si>
  <si>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</si>
  <si>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</si>
  <si>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</si>
  <si>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</si>
  <si>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</si>
  <si>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</si>
  <si>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</si>
  <si>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</si>
  <si>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</si>
  <si>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</si>
  <si>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</si>
  <si>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</si>
  <si>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</si>
  <si>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</si>
  <si>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</si>
  <si>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</si>
  <si>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</si>
  <si>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</si>
  <si>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</si>
  <si>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</si>
  <si>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</si>
  <si>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</si>
  <si>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</si>
  <si>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</si>
  <si>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</si>
  <si>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</si>
  <si>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</si>
  <si>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</si>
  <si>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</si>
  <si>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</si>
  <si>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</si>
  <si>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</si>
  <si>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</si>
  <si>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</si>
  <si>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</si>
  <si>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</si>
  <si>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</si>
  <si>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</si>
  <si>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</si>
  <si>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</si>
  <si>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</si>
  <si>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</si>
  <si>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</si>
  <si>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</si>
  <si>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</si>
  <si>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</si>
  <si>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</si>
  <si>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</si>
  <si>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</si>
  <si>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</si>
  <si>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</si>
  <si>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</si>
  <si>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</si>
  <si>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</si>
  <si>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</si>
  <si>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</si>
  <si>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</si>
  <si>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</si>
  <si>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</si>
  <si>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</si>
  <si>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</si>
  <si>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</si>
  <si>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</si>
  <si>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</si>
  <si>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</si>
  <si>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</si>
  <si>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</si>
  <si>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</si>
  <si>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</si>
  <si>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</si>
  <si>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</si>
  <si>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</si>
  <si>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</si>
  <si>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</si>
  <si>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</si>
  <si>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</si>
  <si>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</si>
  <si>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</si>
  <si>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</si>
  <si>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</si>
  <si>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</si>
  <si>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</si>
  <si>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</si>
  <si>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</si>
  <si>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</si>
  <si>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</si>
  <si>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</si>
  <si>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</si>
  <si>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</si>
  <si>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</si>
  <si>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</si>
  <si>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</si>
  <si>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</si>
  <si>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</si>
  <si>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</si>
  <si>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</si>
  <si>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</si>
  <si>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</si>
  <si>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</si>
  <si>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</si>
  <si>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</si>
  <si>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</si>
  <si>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</si>
  <si>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</si>
  <si>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</si>
  <si>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</si>
  <si>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</si>
  <si>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</si>
  <si>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</si>
  <si>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</si>
  <si>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</si>
  <si>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</si>
  <si>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</si>
  <si>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</si>
  <si>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</si>
  <si>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</si>
  <si>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</si>
  <si>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</si>
  <si>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</si>
  <si>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</si>
  <si>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</si>
  <si>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</si>
  <si>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</si>
  <si>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</si>
  <si>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</si>
  <si>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</si>
  <si>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</si>
  <si>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</si>
  <si>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</si>
  <si>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</si>
  <si>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</si>
  <si>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</si>
  <si>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</si>
  <si>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</si>
  <si>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</si>
  <si>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</si>
  <si>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</si>
  <si>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</si>
  <si>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</si>
  <si>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</si>
  <si>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</si>
  <si>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</si>
  <si>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</si>
  <si>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</si>
  <si>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</si>
  <si>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</si>
  <si>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</si>
  <si>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</si>
  <si>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</si>
  <si>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</si>
  <si>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</si>
  <si>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</si>
  <si>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</si>
  <si>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</si>
  <si>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</si>
  <si>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</si>
  <si>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</si>
  <si>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</si>
  <si>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</si>
  <si>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</si>
  <si>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</si>
  <si>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</si>
  <si>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</si>
  <si>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</si>
  <si>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</si>
  <si>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</si>
  <si>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</si>
  <si>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</si>
  <si>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</si>
  <si>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</si>
  <si>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</si>
  <si>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</si>
  <si>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</si>
  <si>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</si>
  <si>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</si>
  <si>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</si>
  <si>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</si>
  <si>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</si>
  <si>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</si>
  <si>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</si>
  <si>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</si>
  <si>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</si>
  <si>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</si>
  <si>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</si>
  <si>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</si>
  <si>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</si>
  <si>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</si>
  <si>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</si>
  <si>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</si>
  <si>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</si>
  <si>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</si>
  <si>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</si>
  <si>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</si>
  <si>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</si>
  <si>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</si>
  <si>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</si>
  <si>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</si>
  <si>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</si>
  <si>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</si>
  <si>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</si>
  <si>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</si>
  <si>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</si>
  <si>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</si>
  <si>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</si>
  <si>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</si>
  <si>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</si>
  <si>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</si>
  <si>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</si>
  <si>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</si>
  <si>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</si>
  <si>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</si>
  <si>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</si>
  <si>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</si>
  <si>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</si>
  <si>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</si>
  <si>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</si>
  <si>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</si>
  <si>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</si>
  <si>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</si>
  <si>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</si>
  <si>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</si>
  <si>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</si>
  <si>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</si>
  <si>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</si>
  <si>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</si>
  <si>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</si>
  <si>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</si>
  <si>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</si>
  <si>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</si>
  <si>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</si>
  <si>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</si>
  <si>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</si>
  <si>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</si>
  <si>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</si>
  <si>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</si>
  <si>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</si>
  <si>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</si>
  <si>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</si>
  <si>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</si>
  <si>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</si>
  <si>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</si>
  <si>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</si>
  <si>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</si>
  <si>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</si>
  <si>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</si>
  <si>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</si>
  <si>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</si>
  <si>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</si>
  <si>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</si>
  <si>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</si>
  <si>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</si>
  <si>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</si>
  <si>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</si>
  <si>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</si>
  <si>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</si>
  <si>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</si>
  <si>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</si>
  <si>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</si>
  <si>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</si>
  <si>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</si>
  <si>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</si>
  <si>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</si>
  <si>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</si>
  <si>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</si>
  <si>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</si>
  <si>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</si>
  <si>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</si>
  <si>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</si>
  <si>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</si>
  <si>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</si>
  <si>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</si>
  <si>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</si>
  <si>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</si>
  <si>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</si>
  <si>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</si>
  <si>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</si>
  <si>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</si>
  <si>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</si>
  <si>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</si>
  <si>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</si>
  <si>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</si>
  <si>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</si>
  <si>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</si>
  <si>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</si>
  <si>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</si>
  <si>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</si>
  <si>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</si>
  <si>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</si>
  <si>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</si>
  <si>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</si>
  <si>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</si>
  <si>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</si>
  <si>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</si>
  <si>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</si>
  <si>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</si>
  <si>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</si>
  <si>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</si>
  <si>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</si>
  <si>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</si>
  <si>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</si>
  <si>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</si>
  <si>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</si>
  <si>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</si>
  <si>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</si>
  <si>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</si>
  <si>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</si>
  <si>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</si>
  <si>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</si>
  <si>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</si>
  <si>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</si>
  <si>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</si>
  <si>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</si>
  <si>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</si>
  <si>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</si>
  <si>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</si>
  <si>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</si>
  <si>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</si>
  <si>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</si>
  <si>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</si>
  <si>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</si>
  <si>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</si>
  <si>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</si>
  <si>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</si>
  <si>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</si>
  <si>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</si>
  <si>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</si>
  <si>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</si>
  <si>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</si>
  <si>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</si>
  <si>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</si>
  <si>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</si>
  <si>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</si>
  <si>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</si>
  <si>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</si>
  <si>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</si>
  <si>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</si>
  <si>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</si>
  <si>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</si>
  <si>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</si>
  <si>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</si>
  <si>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</si>
  <si>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</si>
  <si>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</si>
  <si>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</si>
  <si>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</si>
  <si>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</si>
  <si>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</si>
  <si>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</si>
  <si>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</si>
  <si>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</si>
  <si>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</si>
  <si>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</si>
  <si>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</si>
  <si>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</si>
  <si>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</si>
  <si>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</si>
  <si>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</si>
  <si>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</si>
  <si>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</si>
  <si>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</si>
  <si>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</si>
  <si>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</si>
  <si>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</si>
  <si>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</si>
  <si>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</si>
  <si>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</si>
  <si>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</si>
  <si>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</si>
  <si>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</si>
  <si>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</si>
  <si>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</si>
  <si>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</si>
  <si>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</si>
  <si>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</si>
  <si>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</si>
  <si>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</si>
  <si>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</si>
  <si>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</si>
  <si>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</si>
  <si>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</si>
  <si>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</si>
  <si>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</si>
  <si>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</si>
  <si>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</si>
  <si>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</si>
  <si>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</si>
  <si>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</si>
  <si>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</si>
  <si>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</si>
  <si>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</si>
  <si>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</si>
  <si>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</si>
  <si>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</si>
  <si>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</si>
  <si>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</si>
  <si>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</si>
  <si>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</si>
  <si>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</si>
  <si>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</si>
  <si>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</si>
  <si>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</si>
  <si>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</si>
  <si>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</si>
  <si>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</si>
  <si>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</si>
  <si>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</si>
  <si>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</si>
  <si>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</si>
  <si>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</si>
  <si>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</si>
  <si>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</si>
  <si>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</si>
  <si>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</si>
  <si>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</si>
  <si>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</si>
  <si>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</si>
  <si>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</si>
  <si>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</si>
  <si>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</si>
  <si>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</si>
  <si>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</si>
  <si>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</si>
  <si>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</si>
  <si>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</si>
  <si>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</si>
  <si>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</si>
  <si>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</si>
  <si>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</si>
  <si>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</si>
  <si>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</si>
  <si>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</si>
  <si>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</si>
  <si>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</si>
  <si>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</si>
  <si>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</si>
  <si>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</si>
  <si>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</si>
  <si>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</si>
  <si>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</si>
  <si>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</si>
  <si>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</si>
  <si>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</si>
  <si>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</si>
  <si>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</si>
  <si>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</si>
  <si>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</si>
  <si>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</si>
  <si>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</si>
  <si>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</si>
  <si>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</si>
  <si>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</si>
  <si>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</si>
  <si>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</si>
  <si>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</si>
  <si>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</si>
  <si>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</si>
  <si>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</si>
  <si>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</si>
  <si>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</si>
  <si>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</si>
  <si>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</si>
  <si>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</si>
  <si>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</si>
  <si>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</si>
  <si>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</si>
  <si>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</si>
  <si>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</si>
  <si>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</si>
  <si>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</si>
  <si>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</si>
  <si>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</si>
  <si>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</si>
  <si>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</si>
  <si>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</si>
  <si>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</si>
  <si>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</si>
  <si>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</si>
  <si>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</si>
  <si>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</si>
  <si>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</si>
  <si>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</si>
  <si>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</si>
  <si>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</si>
  <si>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</si>
  <si>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</si>
  <si>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</si>
  <si>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</si>
  <si>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</si>
  <si>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</si>
  <si>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</si>
  <si>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</si>
  <si>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</si>
  <si>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</si>
  <si>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</si>
  <si>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</si>
  <si>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</si>
  <si>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</si>
  <si>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</si>
  <si>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</si>
  <si>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</si>
  <si>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</si>
  <si>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</si>
  <si>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</si>
  <si>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</si>
  <si>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</si>
  <si>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</si>
  <si>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</si>
  <si>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</si>
  <si>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</si>
  <si>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</si>
  <si>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</si>
  <si>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</si>
  <si>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</si>
  <si>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</si>
  <si>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</si>
  <si>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</si>
  <si>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</si>
  <si>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</si>
  <si>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</si>
  <si>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</si>
  <si>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</si>
  <si>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</si>
  <si>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</si>
  <si>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</si>
  <si>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</si>
  <si>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</si>
  <si>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</si>
  <si>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</si>
  <si>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</si>
  <si>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</si>
  <si>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</si>
  <si>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</si>
  <si>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</si>
  <si>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</si>
  <si>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</si>
  <si>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</si>
  <si>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</si>
  <si>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</si>
  <si>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</si>
  <si>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</si>
  <si>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</si>
  <si>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</si>
  <si>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</si>
  <si>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</si>
  <si>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</si>
  <si>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</si>
  <si>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</si>
  <si>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</si>
  <si>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</si>
  <si>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</si>
  <si>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</si>
  <si>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</si>
  <si>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</si>
  <si>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</si>
  <si>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</si>
  <si>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</si>
  <si>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</si>
  <si>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</si>
  <si>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</si>
  <si>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</si>
  <si>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</si>
  <si>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</si>
  <si>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</si>
  <si>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</si>
  <si>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</si>
  <si>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</si>
  <si>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</si>
  <si>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</si>
  <si>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</si>
  <si>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</si>
  <si>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</si>
  <si>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</si>
  <si>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</si>
  <si>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</si>
  <si>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</si>
  <si>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</si>
  <si>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</si>
  <si>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</si>
  <si>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</si>
  <si>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</si>
  <si>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</si>
  <si>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</si>
  <si>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</si>
  <si>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</si>
  <si>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</si>
  <si>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</si>
  <si>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</si>
  <si>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</si>
  <si>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</si>
  <si>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</si>
  <si>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</si>
  <si>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</si>
  <si>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</si>
  <si>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</si>
  <si>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</si>
  <si>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</si>
  <si>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</si>
  <si>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</si>
  <si>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</si>
  <si>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</si>
  <si>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</si>
  <si>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</si>
  <si>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</si>
  <si>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</si>
  <si>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</si>
  <si>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</si>
  <si>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</si>
  <si>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</si>
  <si>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</si>
  <si>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</si>
  <si>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</si>
  <si>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</si>
  <si>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</si>
  <si>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</si>
  <si>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</si>
  <si>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</si>
  <si>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</si>
  <si>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</si>
  <si>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</si>
  <si>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</si>
  <si>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</si>
  <si>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</si>
  <si>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</si>
  <si>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</si>
  <si>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</si>
  <si>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</si>
  <si>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</si>
  <si>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</si>
  <si>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</si>
  <si>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</si>
  <si>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</si>
  <si>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</si>
  <si>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</si>
  <si>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</si>
  <si>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</si>
  <si>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</si>
  <si>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</si>
  <si>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</si>
  <si>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</si>
  <si>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</si>
  <si>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</si>
  <si>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</si>
  <si>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</si>
  <si>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</si>
  <si>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</si>
  <si>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</si>
  <si>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</si>
  <si>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</si>
  <si>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</si>
  <si>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</si>
  <si>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</si>
  <si>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</si>
  <si>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</si>
  <si>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</si>
  <si>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</si>
  <si>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</si>
  <si>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</si>
  <si>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</si>
  <si>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</si>
  <si>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</si>
  <si>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</si>
  <si>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</si>
  <si>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</si>
  <si>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</si>
  <si>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</si>
  <si>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</si>
  <si>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</si>
  <si>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</si>
  <si>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</si>
  <si>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</si>
  <si>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</si>
  <si>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</si>
  <si>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</si>
  <si>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</si>
  <si>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</si>
  <si>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</si>
  <si>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</si>
  <si>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</si>
  <si>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</si>
  <si>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</si>
  <si>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</si>
  <si>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</si>
  <si>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</si>
  <si>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</si>
  <si>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</si>
  <si>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</si>
  <si>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</si>
  <si>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</si>
  <si>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</si>
  <si>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</si>
  <si>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</si>
  <si>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</si>
  <si>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</si>
  <si>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</si>
  <si>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</si>
  <si>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</si>
  <si>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</si>
  <si>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</si>
  <si>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</si>
  <si>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</si>
  <si>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</si>
  <si>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</si>
  <si>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</si>
  <si>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</si>
  <si>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</si>
  <si>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</si>
  <si>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</si>
  <si>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</si>
  <si>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</si>
  <si>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</si>
  <si>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</si>
  <si>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</si>
  <si>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</si>
  <si>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</si>
  <si>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</si>
  <si>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</si>
  <si>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</si>
  <si>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</si>
  <si>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</si>
  <si>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</si>
  <si>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</si>
  <si>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</si>
  <si>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</si>
  <si>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</si>
  <si>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</si>
  <si>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</si>
  <si>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</si>
  <si>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</si>
  <si>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</si>
  <si>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</si>
  <si>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</si>
  <si>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</si>
  <si>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</si>
  <si>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</si>
  <si>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</si>
  <si>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</si>
  <si>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</si>
  <si>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</si>
  <si>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</si>
  <si>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</si>
  <si>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</si>
  <si>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</si>
  <si>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</si>
  <si>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</si>
  <si>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</si>
  <si>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</si>
  <si>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</si>
  <si>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</si>
  <si>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</si>
  <si>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</si>
  <si>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</si>
  <si>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</si>
  <si>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</si>
  <si>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</si>
  <si>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</si>
  <si>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</si>
  <si>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</si>
  <si>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</si>
  <si>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</si>
  <si>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</si>
  <si>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</si>
  <si>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</si>
  <si>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</si>
  <si>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</si>
  <si>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</si>
  <si>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</si>
  <si>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</si>
  <si>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</si>
  <si>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</si>
  <si>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</si>
  <si>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</si>
  <si>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</si>
  <si>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</si>
  <si>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</si>
  <si>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</si>
  <si>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</si>
  <si>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</si>
  <si>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</si>
  <si>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</si>
  <si>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</si>
  <si>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</si>
  <si>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</si>
  <si>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</si>
  <si>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</si>
  <si>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</si>
  <si>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</si>
  <si>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</si>
  <si>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</si>
  <si>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</si>
  <si>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</si>
  <si>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</si>
  <si>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</si>
  <si>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</si>
  <si>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</si>
  <si>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</si>
  <si>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</si>
  <si>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</si>
  <si>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</si>
  <si>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</si>
  <si>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</si>
  <si>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</si>
  <si>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</si>
  <si>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</si>
  <si>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</si>
  <si>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</si>
  <si>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</si>
  <si>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</si>
  <si>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</si>
  <si>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</si>
  <si>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</si>
  <si>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</si>
  <si>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</si>
  <si>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</si>
  <si>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</si>
  <si>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</si>
  <si>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</si>
  <si>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</si>
  <si>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</si>
  <si>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</si>
  <si>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</si>
  <si>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</si>
  <si>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</si>
  <si>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</si>
  <si>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</si>
  <si>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</si>
  <si>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</si>
  <si>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</si>
  <si>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</si>
  <si>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</si>
  <si>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</si>
  <si>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</si>
  <si>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</si>
  <si>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</si>
  <si>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</si>
  <si>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</si>
  <si>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</si>
  <si>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</si>
  <si>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</si>
  <si>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</si>
  <si>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</si>
  <si>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</si>
  <si>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</si>
  <si>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</si>
  <si>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</si>
  <si>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</si>
  <si>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</si>
  <si>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</si>
  <si>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</si>
  <si>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</si>
  <si>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</si>
  <si>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</si>
  <si>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</si>
  <si>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</si>
  <si>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</si>
  <si>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</si>
  <si>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</si>
  <si>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</si>
  <si>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</si>
  <si>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</si>
  <si>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</si>
  <si>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</si>
  <si>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</si>
  <si>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</si>
  <si>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</si>
  <si>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</si>
  <si>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</si>
  <si>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</si>
  <si>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</si>
  <si>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</si>
  <si>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</si>
  <si>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</si>
  <si>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</si>
  <si>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</si>
  <si>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</si>
  <si>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</si>
  <si>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</si>
  <si>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</si>
  <si>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</si>
  <si>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</si>
  <si>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</si>
  <si>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</si>
  <si>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</si>
  <si>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</si>
  <si>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</si>
  <si>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</si>
  <si>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</si>
  <si>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</si>
  <si>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</si>
  <si>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</si>
  <si>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</si>
  <si>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</si>
  <si>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</si>
  <si>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</si>
  <si>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</si>
  <si>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</si>
  <si>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</si>
  <si>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</si>
  <si>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</si>
  <si>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</si>
  <si>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</si>
  <si>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</si>
  <si>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</si>
  <si>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</si>
  <si>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</si>
  <si>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</si>
  <si>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</si>
  <si>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</si>
  <si>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</si>
  <si>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</si>
  <si>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</si>
  <si>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</si>
  <si>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</si>
  <si>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</si>
  <si>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</si>
  <si>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</si>
  <si>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</si>
  <si>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</si>
  <si>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</si>
  <si>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</si>
  <si>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</si>
  <si>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</si>
  <si>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</si>
  <si>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</si>
  <si>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</si>
  <si>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</si>
  <si>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</si>
  <si>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</si>
  <si>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</si>
  <si>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</si>
  <si>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</si>
  <si>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</si>
  <si>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</si>
  <si>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</si>
  <si>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</si>
  <si>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</si>
  <si>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</si>
  <si>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</si>
  <si>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</si>
  <si>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</si>
  <si>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</si>
  <si>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</si>
  <si>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</si>
  <si>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</si>
  <si>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</si>
  <si>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</si>
  <si>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</si>
  <si>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</si>
  <si>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</si>
  <si>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</si>
  <si>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</si>
  <si>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</si>
  <si>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</si>
  <si>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</si>
  <si>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</si>
  <si>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</si>
  <si>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</si>
  <si>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</si>
  <si>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</si>
  <si>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</si>
  <si>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</si>
  <si>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</si>
  <si>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</si>
  <si>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</si>
  <si>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</si>
  <si>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</si>
  <si>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</si>
  <si>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</si>
  <si>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</si>
  <si>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</si>
  <si>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</si>
  <si>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</si>
  <si>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</si>
  <si>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</si>
  <si>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</si>
  <si>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</si>
  <si>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</si>
  <si>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</si>
  <si>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</si>
  <si>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</si>
  <si>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</si>
  <si>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</si>
  <si>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</si>
  <si>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</si>
  <si>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</si>
  <si>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</si>
  <si>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</si>
  <si>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</si>
  <si>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</si>
  <si>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</si>
  <si>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</si>
  <si>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</si>
  <si>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</si>
  <si>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</si>
  <si>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</si>
  <si>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</si>
  <si>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</si>
  <si>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</si>
  <si>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</si>
  <si>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</si>
  <si>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</si>
  <si>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</si>
  <si>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</si>
  <si>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</si>
  <si>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</si>
  <si>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</si>
  <si>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</si>
  <si>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</si>
  <si>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</si>
  <si>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</si>
  <si>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</si>
  <si>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</si>
  <si>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</si>
  <si>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</si>
  <si>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</si>
  <si>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</si>
  <si>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</si>
  <si>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</si>
  <si>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</si>
  <si>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</si>
  <si>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</si>
  <si>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</si>
  <si>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</si>
  <si>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</si>
  <si>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</si>
  <si>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</si>
  <si>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</si>
  <si>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</si>
  <si>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</si>
  <si>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</si>
  <si>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</si>
  <si>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</si>
  <si>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</si>
  <si>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</si>
  <si>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</si>
  <si>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</si>
  <si>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</si>
  <si>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</si>
  <si>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</si>
  <si>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</si>
  <si>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</si>
  <si>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</si>
  <si>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</si>
  <si>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</si>
  <si>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</si>
  <si>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</si>
  <si>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</si>
  <si>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</si>
  <si>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</si>
  <si>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</si>
  <si>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</si>
  <si>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</si>
  <si>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</si>
  <si>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</si>
  <si>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</si>
  <si>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</si>
  <si>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</si>
  <si>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</si>
  <si>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</si>
  <si>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</si>
  <si>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</si>
  <si>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</si>
  <si>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</si>
  <si>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</si>
  <si>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</si>
  <si>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</si>
  <si>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</si>
  <si>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</si>
  <si>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</si>
  <si>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</si>
  <si>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</si>
  <si>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</si>
  <si>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</si>
  <si>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</si>
  <si>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</si>
  <si>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</si>
  <si>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</si>
  <si>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</si>
  <si>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</si>
  <si>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</si>
  <si>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</si>
  <si>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</si>
  <si>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</si>
  <si>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</si>
  <si>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</si>
  <si>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</si>
  <si>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</si>
  <si>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</si>
  <si>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</si>
  <si>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</si>
  <si>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</si>
  <si>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</si>
  <si>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</si>
  <si>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</si>
  <si>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</si>
  <si>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</si>
  <si>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</si>
  <si>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</si>
  <si>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</si>
  <si>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</si>
  <si>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</si>
  <si>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</si>
  <si>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</si>
  <si>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</si>
  <si>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</si>
  <si>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</si>
  <si>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</si>
  <si>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</si>
  <si>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</si>
  <si>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</si>
  <si>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</si>
  <si>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</si>
  <si>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</si>
  <si>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</si>
  <si>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</si>
  <si>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</si>
  <si>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</si>
  <si>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</si>
  <si>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</si>
  <si>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</si>
  <si>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</si>
  <si>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</si>
  <si>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</si>
  <si>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</si>
  <si>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</si>
  <si>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</si>
  <si>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</si>
  <si>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</si>
  <si>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</si>
  <si>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</si>
  <si>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</si>
  <si>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</si>
  <si>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</si>
  <si>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</si>
  <si>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</si>
  <si>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</si>
  <si>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</si>
  <si>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</si>
  <si>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</si>
  <si>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</si>
  <si>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</si>
  <si>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</si>
  <si>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</si>
  <si>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</si>
  <si>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</si>
  <si>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</si>
  <si>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</si>
  <si>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</si>
  <si>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</si>
  <si>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</si>
  <si>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</si>
  <si>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</si>
  <si>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</si>
  <si>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</si>
  <si>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</si>
  <si>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</si>
  <si>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</si>
  <si>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</si>
  <si>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</si>
  <si>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</si>
  <si>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</si>
  <si>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</si>
  <si>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</si>
  <si>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</si>
  <si>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</si>
  <si>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</si>
  <si>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</si>
  <si>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</si>
  <si>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</si>
  <si>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</si>
  <si>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</si>
  <si>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</si>
  <si>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</si>
  <si>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</si>
  <si>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</si>
  <si>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</si>
  <si>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</si>
  <si>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</si>
  <si>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</si>
  <si>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</si>
  <si>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</si>
  <si>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</si>
  <si>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</si>
  <si>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</si>
  <si>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</si>
  <si>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</si>
  <si>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</si>
  <si>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</si>
  <si>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</si>
  <si>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</si>
  <si>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</si>
  <si>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</si>
  <si>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</si>
  <si>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</si>
  <si>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</si>
  <si>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</si>
  <si>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</si>
  <si>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</si>
  <si>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</si>
  <si>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</si>
  <si>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</si>
  <si>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</si>
  <si>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</si>
  <si>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</si>
  <si>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</si>
  <si>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</si>
  <si>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</si>
  <si>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</si>
  <si>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</si>
  <si>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</si>
  <si>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</si>
  <si>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</si>
  <si>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</si>
  <si>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</si>
  <si>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</si>
  <si>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</si>
  <si>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</si>
  <si>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</si>
  <si>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</si>
  <si>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</si>
  <si>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</si>
  <si>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</si>
  <si>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</si>
  <si>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</si>
  <si>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</si>
  <si>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</si>
  <si>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</si>
  <si>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</si>
  <si>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</si>
  <si>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</si>
  <si>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</si>
  <si>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</si>
  <si>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</si>
  <si>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</si>
  <si>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</si>
  <si>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</si>
  <si>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</si>
  <si>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</si>
  <si>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</si>
  <si>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</si>
  <si>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</si>
  <si>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</si>
  <si>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</si>
  <si>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</si>
  <si>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</si>
  <si>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</si>
  <si>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</si>
  <si>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</si>
  <si>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</si>
  <si>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</si>
  <si>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</si>
  <si>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</si>
  <si>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</si>
  <si>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</si>
  <si>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</si>
  <si>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</si>
  <si>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</si>
  <si>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</si>
  <si>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</si>
  <si>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</si>
  <si>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</si>
  <si>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</si>
  <si>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</si>
  <si>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</si>
  <si>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</si>
  <si>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</si>
  <si>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</si>
  <si>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</si>
  <si>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</si>
  <si>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</si>
  <si>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</si>
  <si>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</si>
  <si>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</si>
  <si>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</si>
  <si>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</si>
  <si>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</si>
  <si>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</si>
  <si>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</si>
  <si>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</si>
  <si>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</si>
  <si>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</si>
  <si>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</si>
  <si>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</si>
  <si>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</si>
  <si>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</si>
  <si>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</si>
  <si>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</si>
  <si>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</si>
  <si>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</si>
  <si>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</si>
  <si>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</si>
  <si>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</si>
  <si>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</si>
  <si>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</si>
  <si>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</si>
  <si>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</si>
  <si>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</si>
  <si>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</si>
  <si>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</si>
  <si>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</si>
  <si>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</si>
  <si>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</si>
  <si>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</si>
  <si>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</si>
  <si>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</si>
  <si>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</si>
  <si>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</si>
  <si>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</si>
  <si>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</si>
  <si>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</si>
  <si>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</si>
  <si>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</si>
  <si>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</si>
  <si>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</si>
  <si>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</si>
  <si>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</si>
  <si>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</si>
  <si>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</si>
  <si>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</si>
  <si>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</si>
  <si>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</si>
  <si>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</si>
  <si>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</si>
  <si>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</si>
  <si>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</si>
  <si>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</si>
  <si>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</si>
  <si>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</si>
  <si>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</si>
  <si>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</si>
  <si>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</si>
  <si>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</si>
  <si>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</si>
  <si>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</si>
  <si>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</si>
  <si>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</si>
  <si>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</si>
  <si>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</si>
  <si>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</si>
  <si>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</si>
  <si>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</si>
  <si>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</si>
  <si>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</si>
  <si>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</si>
  <si>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</si>
  <si>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</si>
  <si>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</si>
  <si>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</si>
  <si>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</si>
  <si>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</si>
  <si>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</si>
  <si>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</si>
  <si>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</si>
  <si>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</si>
  <si>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</si>
  <si>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</si>
  <si>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</si>
  <si>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</si>
  <si>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</si>
  <si>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</si>
  <si>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</si>
  <si>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</si>
  <si>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</si>
  <si>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</si>
  <si>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</si>
  <si>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</si>
  <si>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</si>
  <si>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</si>
  <si>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</si>
  <si>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</si>
  <si>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</si>
  <si>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</si>
  <si>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</si>
  <si>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</si>
  <si>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</si>
  <si>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</si>
  <si>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</si>
  <si>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</si>
  <si>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</si>
  <si>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</si>
  <si>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</si>
  <si>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</si>
  <si>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</si>
  <si>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</si>
  <si>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</si>
  <si>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</si>
  <si>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</si>
  <si>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</si>
  <si>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</si>
  <si>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</si>
  <si>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</si>
  <si>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</si>
  <si>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</si>
  <si>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</si>
  <si>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</si>
  <si>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</si>
  <si>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</si>
  <si>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</si>
  <si>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</si>
  <si>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</si>
  <si>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</si>
  <si>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</si>
  <si>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</si>
  <si>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</si>
  <si>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</si>
  <si>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</si>
  <si>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</si>
  <si>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</si>
  <si>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</si>
  <si>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</si>
  <si>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</si>
  <si>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</si>
  <si>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</si>
  <si>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</si>
  <si>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</si>
  <si>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</si>
  <si>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</si>
  <si>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</si>
  <si>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</si>
  <si>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</si>
  <si>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</si>
  <si>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</si>
  <si>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</si>
  <si>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</si>
  <si>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</si>
  <si>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</si>
  <si>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</si>
  <si>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</si>
  <si>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</si>
  <si>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</si>
  <si>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</si>
  <si>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</si>
  <si>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</si>
  <si>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</si>
  <si>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</si>
  <si>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</si>
  <si>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</si>
  <si>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</si>
  <si>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</si>
  <si>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</si>
  <si>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</si>
  <si>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</si>
  <si>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</si>
  <si>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</si>
  <si>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</si>
  <si>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</si>
  <si>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</si>
  <si>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</si>
  <si>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</si>
  <si>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</si>
  <si>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</si>
  <si>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</si>
  <si>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</si>
  <si>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</si>
  <si>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</si>
  <si>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</si>
  <si>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</si>
  <si>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</si>
  <si>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</si>
  <si>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</si>
  <si>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</si>
  <si>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</si>
  <si>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</si>
  <si>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</si>
  <si>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</si>
  <si>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</si>
  <si>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</si>
  <si>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</si>
  <si>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</si>
  <si>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</si>
  <si>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</si>
  <si>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</si>
  <si>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</si>
  <si>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</si>
  <si>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</si>
  <si>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</si>
  <si>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</si>
  <si>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</si>
  <si>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</si>
  <si>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</si>
  <si>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</si>
  <si>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</si>
  <si>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</si>
  <si>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</si>
  <si>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</si>
  <si>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</si>
  <si>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</si>
  <si>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</si>
  <si>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</si>
  <si>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</si>
  <si>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</si>
  <si>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</si>
  <si>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</si>
  <si>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</si>
  <si>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</si>
  <si>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</si>
  <si>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</si>
  <si>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</si>
  <si>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</si>
  <si>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</si>
  <si>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</si>
  <si>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</si>
  <si>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</si>
  <si>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</si>
  <si>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</si>
  <si>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</si>
  <si>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</si>
  <si>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</si>
  <si>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</si>
  <si>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</si>
  <si>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</si>
  <si>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</si>
  <si>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</si>
  <si>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</si>
  <si>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</si>
  <si>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</si>
  <si>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</si>
  <si>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</si>
  <si>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</si>
  <si>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</si>
  <si>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</si>
  <si>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</si>
  <si>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</si>
  <si>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</si>
  <si>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</si>
  <si>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</si>
  <si>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</si>
  <si>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</si>
  <si>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</si>
  <si>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</si>
  <si>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</si>
  <si>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</si>
  <si>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</si>
  <si>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</si>
  <si>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</si>
  <si>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</si>
  <si>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</si>
  <si>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</si>
  <si>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</si>
  <si>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</si>
  <si>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</si>
  <si>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</si>
  <si>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</si>
  <si>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</si>
  <si>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</si>
  <si>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</si>
  <si>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</si>
  <si>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</si>
  <si>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</si>
  <si>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</si>
  <si>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</si>
  <si>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</si>
  <si>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</si>
  <si>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</si>
  <si>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</si>
  <si>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</si>
  <si>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</si>
  <si>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</si>
  <si>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</si>
  <si>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</si>
  <si>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</si>
  <si>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</si>
  <si>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</si>
  <si>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</si>
  <si>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</si>
  <si>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</si>
  <si>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</si>
  <si>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</si>
  <si>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</si>
  <si>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</si>
  <si>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</si>
  <si>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</si>
  <si>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</si>
  <si>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</si>
  <si>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</si>
  <si>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</si>
  <si>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</si>
  <si>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</si>
  <si>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</si>
  <si>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</si>
  <si>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</si>
  <si>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</si>
  <si>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</si>
  <si>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</si>
  <si>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</si>
  <si>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</si>
  <si>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</si>
  <si>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</si>
  <si>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</si>
  <si>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</si>
  <si>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</si>
  <si>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</si>
  <si>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</si>
  <si>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</si>
  <si>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</si>
  <si>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</si>
  <si>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</si>
  <si>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</si>
  <si>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</si>
  <si>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</si>
  <si>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</si>
  <si>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</si>
  <si>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</si>
  <si>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</si>
  <si>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</si>
  <si>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</si>
  <si>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</si>
  <si>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</si>
  <si>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</si>
  <si>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</si>
  <si>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</si>
  <si>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</si>
  <si>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</si>
  <si>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</si>
  <si>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</si>
  <si>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</si>
  <si>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</si>
  <si>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</si>
  <si>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</si>
  <si>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</si>
  <si>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</si>
  <si>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</si>
  <si>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</si>
  <si>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</si>
  <si>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</si>
  <si>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</si>
  <si>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</si>
  <si>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</si>
  <si>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</si>
  <si>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</si>
  <si>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</si>
  <si>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</si>
  <si>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</si>
  <si>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</si>
  <si>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</si>
  <si>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</si>
  <si>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</si>
  <si>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</si>
  <si>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</si>
  <si>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</si>
  <si>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</si>
  <si>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</si>
  <si>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</si>
  <si>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</si>
  <si>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</si>
  <si>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</si>
  <si>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</si>
  <si>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</si>
  <si>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</si>
  <si>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</si>
  <si>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</si>
  <si>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</si>
  <si>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</si>
  <si>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</si>
  <si>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</si>
  <si>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</si>
  <si>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</si>
  <si>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</si>
  <si>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</si>
  <si>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</si>
  <si>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</si>
  <si>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</si>
  <si>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</si>
  <si>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</si>
  <si>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</si>
  <si>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</si>
  <si>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</si>
  <si>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</si>
  <si>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</si>
  <si>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</si>
  <si>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</si>
  <si>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</si>
  <si>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</si>
  <si>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</si>
  <si>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</si>
  <si>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</si>
  <si>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</si>
  <si>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</si>
  <si>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</si>
  <si>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</si>
  <si>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</si>
  <si>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</si>
  <si>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</si>
  <si>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</si>
  <si>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</si>
  <si>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</si>
  <si>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</si>
  <si>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</si>
  <si>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</si>
  <si>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</si>
  <si>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</si>
  <si>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</si>
  <si>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</si>
  <si>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</si>
  <si>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</si>
  <si>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</si>
  <si>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</si>
  <si>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</si>
  <si>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</si>
  <si>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</si>
  <si>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</si>
  <si>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</si>
  <si>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</si>
  <si>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</si>
  <si>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</si>
  <si>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</si>
  <si>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</si>
  <si>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</si>
  <si>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</si>
  <si>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</si>
  <si>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</si>
  <si>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</si>
  <si>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</si>
  <si>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</si>
  <si>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</si>
  <si>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</si>
  <si>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</si>
  <si>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</si>
  <si>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</si>
  <si>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</si>
  <si>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</si>
  <si>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</si>
  <si>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</si>
  <si>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</si>
  <si>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</si>
  <si>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</si>
  <si>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</si>
  <si>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</si>
  <si>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</si>
  <si>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</si>
  <si>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</si>
  <si>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</si>
  <si>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</si>
  <si>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</si>
  <si>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</si>
  <si>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</si>
  <si>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</si>
  <si>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</si>
  <si>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</si>
  <si>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</si>
  <si>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</si>
  <si>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</si>
  <si>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</si>
  <si>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</si>
  <si>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</si>
  <si>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</si>
  <si>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</si>
  <si>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</si>
  <si>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</si>
  <si>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</si>
  <si>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</si>
  <si>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</si>
  <si>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</si>
  <si>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</si>
  <si>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</si>
  <si>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</si>
  <si>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</si>
  <si>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</si>
  <si>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</si>
  <si>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</si>
  <si>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</si>
  <si>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</si>
  <si>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</si>
  <si>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</si>
  <si>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</si>
  <si>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</si>
  <si>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</si>
  <si>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</si>
  <si>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</si>
  <si>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</si>
  <si>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</si>
  <si>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</si>
  <si>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</si>
  <si>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</si>
  <si>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</si>
  <si>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</si>
  <si>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</si>
  <si>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</si>
  <si>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</si>
  <si>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</si>
  <si>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</si>
  <si>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</si>
  <si>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</si>
  <si>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</si>
  <si>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</si>
  <si>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</si>
  <si>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</si>
  <si>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</si>
  <si>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</si>
  <si>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</si>
  <si>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</si>
  <si>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</si>
  <si>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</si>
  <si>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</si>
  <si>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</si>
  <si>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</si>
  <si>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</si>
  <si>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</si>
  <si>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</si>
  <si>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</si>
  <si>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</si>
  <si>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</si>
  <si>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</si>
  <si>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</si>
  <si>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</si>
  <si>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</si>
  <si>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</si>
  <si>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</si>
  <si>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</si>
  <si>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</si>
  <si>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</si>
  <si>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</si>
  <si>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</si>
  <si>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</si>
  <si>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</si>
  <si>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</si>
  <si>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</si>
  <si>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</si>
  <si>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</si>
  <si>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</si>
  <si>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</si>
  <si>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</si>
  <si>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</si>
  <si>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</si>
  <si>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</si>
  <si>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</si>
  <si>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</si>
  <si>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</si>
  <si>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</si>
  <si>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</si>
  <si>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</si>
  <si>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</si>
  <si>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</si>
  <si>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</si>
  <si>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</si>
  <si>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</si>
  <si>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</si>
  <si>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</si>
  <si>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</si>
  <si>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</si>
  <si>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</si>
  <si>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</si>
  <si>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</si>
  <si>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</si>
  <si>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</si>
  <si>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</si>
  <si>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</si>
  <si>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</si>
  <si>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</si>
  <si>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</si>
  <si>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</si>
  <si>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</si>
  <si>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</si>
  <si>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</si>
  <si>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</si>
  <si>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</si>
  <si>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</si>
  <si>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</si>
  <si>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</si>
  <si>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</si>
  <si>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</si>
  <si>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</si>
  <si>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</si>
  <si>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</si>
  <si>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</si>
  <si>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</si>
  <si>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</si>
  <si>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</si>
  <si>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</si>
  <si>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</si>
  <si>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</si>
  <si>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</si>
  <si>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</si>
  <si>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</si>
  <si>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</si>
  <si>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</si>
  <si>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</si>
  <si>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</si>
  <si>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</si>
  <si>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</si>
  <si>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</si>
  <si>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</si>
  <si>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</si>
  <si>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</si>
  <si>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</si>
  <si>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</si>
  <si>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</si>
  <si>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</si>
  <si>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</si>
  <si>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</si>
  <si>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</si>
  <si>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</si>
  <si>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</si>
  <si>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</si>
  <si>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</si>
  <si>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</si>
  <si>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</si>
  <si>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</si>
  <si>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</si>
  <si>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</si>
  <si>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</si>
  <si>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</si>
  <si>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</si>
  <si>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</si>
  <si>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</si>
  <si>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</si>
  <si>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</si>
  <si>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</si>
  <si>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</si>
  <si>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</si>
  <si>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</si>
  <si>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</si>
  <si>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</si>
  <si>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</si>
  <si>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</si>
  <si>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</si>
  <si>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</si>
  <si>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</si>
  <si>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</si>
  <si>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</si>
  <si>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</si>
  <si>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</si>
  <si>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</si>
  <si>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</si>
  <si>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</si>
  <si>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</si>
  <si>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</si>
  <si>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</si>
  <si>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</si>
  <si>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</si>
  <si>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</si>
  <si>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</si>
  <si>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</si>
  <si>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</si>
  <si>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</si>
  <si>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</si>
  <si>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</si>
  <si>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</si>
  <si>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</si>
  <si>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</si>
  <si>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</si>
  <si>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</si>
  <si>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</si>
  <si>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</si>
  <si>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</si>
  <si>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</si>
  <si>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</si>
  <si>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</si>
  <si>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</si>
  <si>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</si>
  <si>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</si>
  <si>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</si>
  <si>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</si>
  <si>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</si>
  <si>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</si>
  <si>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</si>
  <si>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</si>
  <si>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</si>
  <si>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</si>
  <si>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</si>
  <si>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</si>
  <si>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</si>
  <si>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</si>
  <si>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</si>
  <si>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</si>
  <si>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</si>
  <si>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</si>
  <si>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</si>
  <si>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</si>
  <si>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</si>
  <si>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</si>
  <si>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</si>
  <si>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</si>
  <si>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</si>
  <si>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</si>
  <si>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</si>
  <si>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</si>
  <si>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</si>
  <si>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</si>
  <si>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</si>
  <si>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</si>
  <si>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</si>
  <si>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</si>
  <si>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</si>
  <si>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</si>
  <si>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</si>
  <si>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</si>
  <si>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</si>
  <si>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</si>
  <si>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</si>
  <si>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</si>
  <si>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</si>
  <si>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</si>
  <si>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</si>
  <si>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</si>
  <si>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</si>
  <si>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</si>
  <si>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</si>
  <si>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</si>
  <si>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</si>
  <si>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</si>
  <si>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</si>
  <si>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</si>
  <si>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</si>
  <si>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</si>
  <si>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</si>
  <si>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</si>
  <si>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</si>
  <si>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</si>
  <si>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</si>
  <si>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</si>
  <si>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</si>
  <si>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</si>
  <si>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</si>
  <si>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</si>
  <si>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</si>
  <si>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</si>
  <si>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</si>
  <si>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</si>
  <si>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</si>
  <si>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</si>
  <si>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</si>
  <si>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</si>
  <si>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</si>
  <si>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</si>
  <si>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</si>
  <si>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</si>
  <si>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</si>
  <si>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</si>
  <si>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</si>
  <si>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</si>
  <si>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</si>
  <si>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</si>
  <si>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</si>
  <si>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</si>
  <si>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</si>
  <si>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</si>
  <si>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</si>
  <si>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</si>
  <si>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</si>
  <si>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</si>
  <si>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</si>
  <si>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</si>
  <si>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</si>
  <si>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</si>
  <si>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</si>
  <si>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</si>
  <si>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</si>
  <si>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</si>
  <si>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</si>
  <si>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</si>
  <si>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</si>
  <si>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</si>
  <si>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</si>
  <si>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</si>
  <si>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</si>
  <si>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</si>
  <si>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</si>
  <si>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</si>
  <si>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</si>
  <si>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</si>
  <si>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</si>
  <si>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</si>
  <si>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</si>
  <si>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</si>
  <si>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</si>
  <si>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</si>
  <si>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</si>
  <si>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</si>
  <si>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</si>
  <si>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</si>
  <si>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</si>
  <si>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</si>
  <si>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</si>
  <si>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</si>
  <si>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</si>
  <si>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</si>
  <si>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</si>
  <si>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</si>
  <si>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</si>
  <si>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</si>
  <si>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</si>
  <si>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</si>
  <si>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</si>
  <si>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</si>
  <si>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</si>
  <si>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</si>
  <si>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</si>
  <si>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</si>
  <si>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</si>
  <si>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</si>
  <si>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</si>
  <si>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</si>
  <si>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</si>
  <si>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</si>
  <si>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</si>
  <si>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</si>
  <si>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</si>
  <si>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</si>
  <si>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</si>
  <si>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</si>
  <si>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</si>
  <si>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</si>
  <si>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</si>
  <si>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</si>
  <si>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</si>
  <si>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</si>
  <si>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</si>
  <si>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</si>
  <si>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</si>
  <si>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</si>
  <si>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</si>
  <si>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</si>
  <si>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</si>
  <si>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</si>
  <si>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</si>
  <si>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</si>
  <si>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</si>
  <si>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</si>
  <si>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</si>
  <si>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</si>
  <si>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</si>
  <si>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</si>
  <si>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</si>
  <si>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</si>
  <si>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</si>
  <si>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</si>
  <si>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</si>
  <si>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</si>
  <si>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</si>
  <si>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</si>
  <si>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</si>
  <si>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</si>
  <si>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</si>
  <si>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</si>
  <si>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</si>
  <si>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</si>
  <si>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</si>
  <si>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</si>
  <si>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</si>
  <si>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</si>
  <si>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</si>
  <si>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</si>
  <si>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</si>
  <si>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</si>
  <si>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</si>
  <si>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</si>
  <si>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</si>
  <si>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</si>
  <si>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</si>
  <si>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</si>
  <si>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</si>
  <si>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</si>
  <si>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</si>
  <si>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</si>
  <si>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</si>
  <si>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</si>
  <si>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</si>
  <si>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</si>
  <si>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</si>
  <si>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</si>
  <si>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</si>
  <si>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</si>
  <si>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</si>
  <si>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</si>
  <si>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</si>
  <si>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</si>
  <si>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</si>
  <si>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</si>
  <si>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</si>
  <si>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</si>
  <si>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</si>
  <si>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</si>
  <si>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</si>
  <si>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</si>
  <si>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</si>
  <si>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</si>
  <si>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</si>
  <si>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</si>
  <si>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</si>
  <si>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</si>
  <si>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</si>
  <si>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</si>
  <si>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</si>
  <si>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</si>
  <si>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</si>
  <si>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</si>
  <si>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</si>
  <si>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</si>
  <si>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</si>
  <si>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</si>
  <si>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</si>
  <si>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</si>
  <si>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</si>
  <si>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</si>
  <si>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</si>
  <si>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</si>
  <si>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</si>
  <si>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</si>
  <si>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</si>
  <si>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</si>
  <si>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</si>
  <si>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</si>
  <si>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</si>
  <si>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</si>
  <si>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</si>
  <si>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</si>
  <si>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</si>
  <si>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</si>
  <si>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</si>
  <si>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</si>
  <si>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</si>
  <si>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</si>
  <si>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</si>
  <si>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</si>
  <si>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</si>
  <si>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</si>
  <si>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</si>
  <si>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</si>
  <si>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</si>
  <si>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</si>
  <si>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</si>
  <si>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</si>
  <si>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</si>
  <si>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</si>
  <si>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</si>
  <si>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</si>
  <si>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</si>
  <si>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</si>
  <si>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</si>
  <si>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</si>
  <si>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</si>
  <si>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</si>
  <si>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</si>
  <si>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</si>
  <si>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</si>
  <si>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</si>
  <si>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</si>
  <si>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</si>
  <si>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</si>
  <si>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</si>
  <si>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</si>
  <si>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</si>
  <si>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</si>
  <si>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</si>
  <si>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</si>
  <si>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</si>
  <si>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</si>
  <si>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</si>
  <si>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</si>
  <si>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</si>
  <si>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</si>
  <si>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</si>
  <si>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</si>
  <si>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</si>
  <si>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</si>
  <si>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</si>
  <si>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</si>
  <si>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</si>
  <si>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</si>
  <si>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</si>
  <si>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</si>
  <si>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</si>
  <si>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</si>
  <si>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</si>
  <si>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</si>
  <si>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</si>
  <si>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</si>
  <si>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</si>
  <si>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</si>
  <si>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</si>
  <si>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</si>
  <si>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</si>
  <si>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</si>
  <si>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</si>
  <si>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</si>
  <si>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</si>
  <si>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</si>
  <si>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</si>
  <si>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</si>
  <si>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</si>
  <si>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</si>
  <si>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</si>
  <si>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</si>
  <si>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</si>
  <si>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</si>
  <si>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</si>
  <si>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</si>
  <si>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</si>
  <si>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</si>
  <si>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</si>
  <si>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</si>
  <si>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</si>
  <si>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</si>
  <si>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</si>
  <si>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</si>
  <si>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</si>
  <si>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</si>
  <si>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</si>
  <si>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</si>
  <si>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</si>
  <si>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</si>
  <si>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</si>
  <si>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</si>
  <si>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</si>
  <si>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</si>
  <si>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</si>
  <si>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</si>
  <si>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</si>
  <si>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</si>
  <si>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</si>
  <si>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</si>
  <si>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</si>
  <si>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</si>
  <si>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</si>
  <si>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</si>
  <si>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</si>
  <si>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</si>
  <si>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</si>
  <si>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</si>
  <si>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</si>
  <si>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</si>
  <si>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</si>
  <si>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</si>
  <si>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</si>
  <si>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</si>
  <si>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</si>
  <si>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</si>
  <si>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</si>
  <si>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</si>
  <si>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</si>
  <si>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</si>
  <si>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</si>
  <si>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</si>
  <si>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</si>
  <si>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</si>
  <si>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</si>
  <si>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</si>
  <si>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</si>
  <si>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</si>
  <si>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</si>
  <si>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</si>
  <si>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</si>
  <si>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</si>
  <si>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</si>
  <si>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</si>
  <si>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</si>
  <si>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</si>
  <si>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</si>
  <si>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</si>
  <si>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</si>
  <si>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</si>
  <si>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</si>
  <si>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</si>
  <si>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</si>
  <si>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</si>
  <si>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</si>
  <si>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</si>
  <si>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</si>
  <si>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</si>
  <si>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</si>
  <si>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</si>
  <si>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</si>
  <si>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</si>
  <si>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</si>
  <si>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</si>
  <si>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</si>
  <si>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</si>
  <si>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</si>
  <si>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</si>
  <si>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</si>
  <si>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</si>
  <si>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</si>
  <si>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</si>
  <si>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</si>
  <si>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</si>
  <si>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</si>
  <si>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</si>
  <si>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</si>
  <si>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</si>
  <si>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</si>
  <si>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</si>
  <si>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</si>
  <si>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</si>
  <si>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</si>
  <si>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</si>
  <si>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</si>
  <si>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</si>
  <si>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</si>
  <si>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</si>
  <si>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</si>
  <si>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</si>
  <si>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</si>
  <si>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</si>
  <si>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</si>
  <si>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</si>
  <si>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</si>
  <si>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</si>
  <si>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</si>
  <si>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</si>
  <si>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</si>
  <si>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</si>
  <si>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</si>
  <si>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</si>
  <si>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</si>
  <si>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</si>
  <si>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</si>
  <si>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</si>
  <si>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</si>
  <si>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</si>
  <si>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</si>
  <si>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</si>
  <si>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</si>
  <si>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</si>
  <si>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</si>
  <si>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</si>
  <si>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</si>
  <si>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</si>
  <si>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</si>
  <si>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</si>
  <si>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</si>
  <si>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</si>
  <si>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</si>
  <si>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</si>
  <si>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</si>
  <si>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</si>
  <si>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</si>
  <si>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</si>
  <si>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</si>
  <si>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</si>
  <si>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</si>
  <si>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</si>
  <si>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</si>
  <si>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</si>
  <si>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</si>
  <si>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</si>
  <si>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</si>
  <si>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</si>
  <si>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</si>
  <si>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</si>
  <si>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</si>
  <si>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</si>
  <si>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</si>
  <si>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</si>
  <si>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</si>
  <si>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</si>
  <si>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</si>
  <si>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</si>
  <si>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</si>
  <si>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</si>
  <si>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</si>
  <si>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</si>
  <si>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</si>
  <si>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</si>
  <si>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</si>
  <si>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</si>
  <si>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</si>
  <si>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</si>
  <si>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</si>
  <si>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</si>
  <si>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</si>
  <si>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</si>
  <si>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</si>
  <si>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</si>
  <si>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</si>
  <si>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</si>
  <si>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</si>
  <si>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</si>
  <si>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</si>
  <si>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</si>
  <si>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</si>
  <si>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</si>
  <si>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</si>
  <si>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</si>
  <si>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</si>
  <si>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</si>
  <si>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</si>
  <si>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</si>
  <si>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</si>
  <si>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</si>
  <si>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</si>
  <si>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</si>
  <si>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</si>
  <si>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</si>
  <si>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</si>
  <si>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</si>
  <si>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</si>
  <si>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</si>
  <si>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</si>
  <si>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</si>
  <si>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</si>
  <si>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</si>
  <si>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</si>
  <si>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</si>
  <si>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</si>
  <si>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</si>
  <si>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</si>
  <si>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</si>
  <si>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</si>
  <si>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</si>
  <si>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</si>
  <si>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</si>
  <si>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</si>
  <si>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</si>
  <si>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</si>
  <si>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</si>
  <si>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</si>
  <si>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</si>
  <si>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</si>
  <si>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</si>
  <si>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</si>
  <si>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</si>
  <si>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</si>
  <si>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</si>
  <si>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</si>
  <si>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</si>
  <si>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</si>
  <si>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</si>
  <si>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</si>
  <si>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</si>
  <si>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</si>
  <si>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</si>
  <si>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</si>
  <si>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</si>
  <si>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</si>
  <si>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</si>
  <si>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</si>
  <si>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</si>
  <si>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</si>
  <si>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</si>
  <si>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</si>
  <si>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</si>
  <si>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</si>
  <si>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</si>
  <si>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</si>
  <si>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</si>
  <si>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</si>
  <si>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</si>
  <si>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</si>
  <si>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</si>
  <si>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</si>
  <si>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</si>
  <si>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</si>
  <si>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</si>
  <si>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</si>
  <si>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</si>
  <si>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</si>
  <si>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</si>
  <si>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</si>
  <si>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</si>
  <si>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</si>
  <si>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</si>
  <si>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</si>
  <si>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</si>
  <si>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</si>
  <si>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</si>
  <si>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</si>
  <si>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</si>
  <si>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</si>
  <si>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</si>
  <si>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</si>
  <si>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</si>
  <si>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</si>
  <si>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</si>
  <si>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</si>
  <si>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</si>
  <si>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</si>
  <si>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</si>
  <si>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</si>
  <si>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</si>
  <si>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</si>
  <si>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</si>
  <si>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</si>
  <si>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</si>
  <si>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</si>
  <si>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</si>
  <si>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</si>
  <si>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</si>
  <si>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</si>
  <si>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</si>
  <si>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</si>
  <si>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</si>
  <si>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</si>
  <si>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</si>
  <si>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</si>
  <si>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</si>
  <si>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</si>
  <si>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</si>
  <si>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</si>
  <si>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</si>
  <si>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</si>
  <si>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</si>
  <si>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</si>
  <si>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</si>
  <si>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</si>
  <si>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</si>
  <si>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</si>
  <si>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</si>
  <si>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</si>
  <si>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</si>
  <si>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</si>
  <si>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</si>
  <si>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</si>
  <si>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</si>
  <si>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</si>
  <si>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</si>
  <si>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</si>
  <si>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</si>
  <si>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</si>
  <si>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</si>
  <si>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</si>
  <si>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</si>
  <si>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</si>
  <si>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</si>
  <si>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</si>
  <si>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</si>
  <si>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</si>
  <si>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</si>
  <si>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</si>
  <si>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</si>
  <si>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</si>
  <si>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</si>
  <si>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</si>
  <si>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</si>
  <si>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</si>
  <si>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</si>
  <si>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</si>
  <si>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</si>
  <si>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</si>
  <si>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</si>
  <si>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</si>
  <si>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</si>
  <si>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</si>
  <si>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</si>
  <si>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</si>
  <si>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</si>
  <si>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</si>
  <si>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</si>
  <si>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</si>
  <si>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</si>
  <si>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</si>
  <si>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</si>
  <si>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</si>
  <si>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</si>
  <si>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</si>
  <si>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</si>
  <si>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</si>
  <si>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</si>
  <si>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</si>
  <si>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</si>
  <si>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</si>
  <si>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</si>
  <si>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</si>
  <si>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</si>
  <si>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</si>
  <si>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</si>
  <si>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</si>
  <si>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</si>
  <si>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</si>
  <si>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</si>
  <si>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</si>
  <si>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</si>
  <si>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</si>
  <si>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</si>
  <si>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</si>
  <si>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</si>
  <si>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</si>
  <si>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</si>
  <si>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</si>
  <si>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</si>
  <si>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</si>
  <si>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</si>
  <si>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</si>
  <si>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</si>
  <si>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</si>
  <si>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</si>
  <si>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</si>
  <si>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</si>
  <si>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</si>
  <si>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</si>
  <si>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</si>
  <si>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</si>
  <si>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</si>
  <si>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</si>
  <si>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</si>
  <si>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</si>
  <si>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</si>
  <si>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</si>
  <si>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</si>
  <si>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</si>
  <si>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</si>
  <si>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</si>
  <si>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</si>
  <si>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</si>
  <si>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</si>
  <si>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</si>
  <si>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</si>
  <si>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</si>
  <si>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</si>
  <si>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</si>
  <si>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</si>
  <si>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</si>
  <si>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</si>
  <si>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</si>
  <si>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</si>
  <si>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</si>
  <si>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</si>
  <si>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</si>
  <si>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</si>
  <si>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</si>
  <si>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</si>
  <si>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</si>
  <si>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</si>
  <si>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</si>
  <si>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</si>
  <si>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</si>
  <si>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</si>
  <si>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</si>
  <si>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</si>
  <si>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</si>
  <si>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</si>
  <si>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</si>
  <si>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</si>
  <si>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</si>
  <si>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</si>
  <si>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</si>
  <si>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</si>
  <si>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</si>
  <si>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</si>
  <si>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</si>
  <si>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</si>
  <si>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</si>
  <si>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</si>
  <si>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</si>
  <si>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</si>
  <si>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</si>
  <si>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</si>
  <si>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</si>
  <si>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</si>
  <si>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</si>
  <si>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</si>
  <si>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</si>
  <si>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</si>
  <si>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</si>
  <si>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</si>
  <si>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</si>
  <si>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</si>
  <si>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</si>
  <si>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</si>
  <si>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</si>
  <si>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</si>
  <si>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</si>
  <si>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</si>
  <si>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</si>
  <si>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</si>
  <si>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</si>
  <si>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</si>
  <si>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</si>
  <si>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</si>
  <si>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</si>
  <si>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</si>
  <si>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</si>
  <si>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</si>
  <si>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</si>
  <si>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</si>
  <si>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</si>
  <si>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</si>
  <si>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</si>
  <si>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</si>
  <si>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</si>
  <si>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</si>
  <si>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</si>
  <si>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</si>
  <si>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</si>
  <si>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</si>
  <si>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</si>
  <si>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</si>
  <si>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</si>
  <si>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</si>
  <si>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</si>
  <si>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</si>
  <si>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</si>
  <si>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</si>
  <si>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</si>
  <si>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</si>
  <si>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</si>
  <si>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</si>
  <si>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</si>
  <si>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</si>
  <si>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</si>
  <si>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</si>
  <si>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</si>
  <si>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</si>
  <si>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</si>
  <si>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</si>
  <si>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</si>
  <si>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</si>
  <si>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</si>
  <si>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</si>
  <si>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</si>
  <si>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</si>
  <si>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</si>
  <si>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</si>
  <si>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</si>
  <si>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</si>
  <si>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</si>
  <si>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</si>
  <si>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</si>
  <si>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</si>
  <si>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</si>
  <si>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</si>
  <si>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</si>
  <si>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</si>
  <si>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</si>
  <si>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</si>
  <si>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</si>
  <si>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</si>
  <si>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</si>
  <si>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</si>
  <si>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</si>
  <si>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</si>
  <si>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</si>
  <si>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</si>
  <si>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</si>
  <si>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</si>
  <si>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</si>
  <si>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</si>
  <si>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</si>
  <si>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</si>
  <si>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</si>
  <si>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</si>
  <si>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</si>
  <si>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</si>
  <si>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</si>
  <si>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</si>
  <si>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</si>
  <si>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</si>
  <si>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</si>
  <si>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</si>
  <si>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</si>
  <si>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</si>
  <si>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</si>
  <si>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</si>
  <si>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</si>
  <si>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</si>
  <si>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</si>
  <si>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</si>
  <si>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</si>
  <si>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</si>
  <si>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</si>
  <si>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</si>
  <si>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</si>
  <si>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</si>
  <si>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</si>
  <si>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</si>
  <si>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</si>
  <si>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</si>
  <si>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</si>
  <si>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</si>
  <si>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</si>
  <si>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</si>
  <si>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</si>
  <si>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</si>
  <si>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</si>
  <si>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</si>
  <si>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</si>
  <si>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</si>
  <si>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</si>
  <si>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</si>
  <si>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</si>
  <si>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</si>
  <si>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</si>
  <si>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</si>
  <si>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</si>
  <si>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</si>
  <si>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</si>
  <si>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</si>
  <si>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</si>
  <si>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</si>
  <si>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</si>
  <si>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</si>
  <si>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</si>
  <si>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</si>
  <si>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</si>
  <si>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</si>
  <si>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</si>
  <si>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</si>
  <si>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</si>
  <si>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</si>
  <si>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</si>
  <si>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</si>
  <si>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</si>
  <si>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</si>
  <si>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</si>
  <si>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</si>
  <si>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</si>
  <si>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</si>
  <si>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</si>
  <si>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</si>
  <si>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</si>
  <si>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</si>
  <si>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</si>
  <si>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</si>
  <si>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</si>
  <si>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</si>
  <si>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</si>
  <si>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</si>
  <si>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</si>
  <si>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</si>
  <si>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</si>
  <si>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</si>
  <si>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</si>
  <si>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</si>
  <si>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</si>
  <si>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</si>
  <si>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</si>
  <si>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</si>
  <si>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</si>
  <si>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</si>
  <si>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</si>
  <si>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</si>
  <si>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</si>
  <si>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</si>
  <si>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</si>
  <si>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</si>
  <si>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</si>
  <si>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</si>
  <si>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</si>
  <si>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</si>
  <si>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</si>
  <si>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</si>
  <si>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</si>
  <si>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</si>
  <si>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</si>
  <si>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</si>
  <si>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</si>
  <si>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</si>
  <si>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</si>
  <si>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</si>
  <si>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</si>
  <si>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</si>
  <si>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</si>
  <si>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</si>
  <si>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</si>
  <si>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</si>
  <si>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</si>
  <si>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</si>
  <si>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</si>
  <si>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</si>
  <si>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</si>
  <si>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</si>
  <si>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</si>
  <si>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</si>
  <si>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</si>
  <si>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</si>
  <si>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</si>
  <si>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</si>
  <si>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</si>
  <si>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</si>
  <si>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</si>
  <si>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</si>
  <si>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</si>
  <si>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</si>
  <si>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</si>
  <si>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</si>
  <si>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</si>
  <si>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</si>
  <si>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</si>
  <si>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</si>
  <si>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</si>
  <si>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</si>
  <si>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</si>
  <si>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</si>
  <si>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</si>
  <si>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</si>
  <si>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</si>
  <si>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</si>
  <si>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</si>
  <si>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</si>
  <si>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</si>
  <si>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</si>
  <si>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</si>
  <si>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</si>
  <si>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</si>
  <si>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</si>
  <si>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</si>
  <si>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</si>
  <si>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</si>
  <si>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</si>
  <si>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</si>
  <si>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</si>
  <si>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</si>
  <si>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</si>
  <si>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</si>
  <si>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</si>
  <si>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</si>
  <si>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</si>
  <si>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</si>
  <si>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</si>
  <si>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</si>
  <si>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</si>
  <si>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</si>
  <si>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</si>
  <si>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</si>
  <si>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</si>
  <si>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</si>
  <si>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</si>
  <si>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</si>
  <si>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</si>
  <si>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</si>
  <si>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</si>
  <si>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</si>
  <si>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</si>
  <si>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</si>
  <si>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</si>
  <si>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</si>
  <si>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</si>
  <si>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</si>
  <si>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</si>
  <si>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</si>
  <si>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</si>
  <si>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</si>
  <si>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</si>
  <si>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</si>
  <si>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</si>
  <si>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</si>
  <si>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</si>
  <si>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</si>
  <si>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</si>
  <si>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</si>
  <si>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</si>
  <si>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</si>
  <si>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</si>
  <si>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</si>
  <si>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</si>
  <si>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</si>
  <si>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</si>
  <si>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</si>
  <si>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</si>
  <si>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</si>
  <si>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</si>
  <si>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</si>
  <si>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</si>
  <si>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</si>
  <si>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</si>
  <si>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</si>
  <si>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</si>
  <si>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</si>
  <si>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</si>
  <si>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</si>
  <si>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</si>
  <si>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</si>
  <si>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</si>
  <si>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</si>
  <si>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</si>
  <si>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</si>
  <si>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</si>
  <si>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</si>
  <si>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</si>
  <si>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</si>
  <si>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</si>
  <si>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</si>
  <si>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</si>
  <si>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</si>
  <si>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</si>
  <si>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</si>
  <si>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</si>
  <si>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</si>
  <si>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</si>
  <si>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</si>
  <si>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</si>
  <si>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</si>
  <si>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</si>
  <si>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</si>
  <si>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</si>
  <si>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</si>
  <si>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</si>
  <si>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</si>
  <si>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</si>
  <si>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</si>
  <si>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</si>
  <si>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</si>
  <si>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</si>
  <si>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</si>
  <si>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</si>
  <si>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</si>
  <si>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</si>
  <si>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</si>
  <si>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</si>
  <si>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</si>
  <si>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</si>
  <si>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</si>
  <si>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</si>
  <si>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</si>
  <si>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</si>
  <si>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</si>
  <si>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</si>
  <si>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</si>
  <si>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</si>
  <si>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</si>
  <si>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</si>
  <si>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</si>
  <si>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</si>
  <si>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</si>
  <si>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</si>
  <si>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</si>
  <si>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</si>
  <si>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</si>
  <si>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</si>
  <si>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</si>
  <si>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</si>
  <si>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</si>
  <si>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</si>
  <si>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</si>
  <si>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</si>
  <si>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</si>
  <si>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</si>
  <si>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</si>
  <si>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</si>
  <si>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</si>
  <si>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</si>
  <si>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</si>
  <si>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</si>
  <si>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</si>
  <si>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</si>
  <si>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</si>
  <si>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</si>
  <si>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</si>
  <si>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</si>
  <si>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</si>
  <si>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</si>
  <si>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</si>
  <si>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</si>
  <si>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</si>
  <si>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</si>
  <si>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</si>
  <si>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</si>
  <si>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</si>
  <si>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</si>
  <si>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</si>
  <si>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</si>
  <si>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</si>
  <si>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</si>
  <si>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</si>
  <si>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</si>
  <si>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</si>
  <si>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</si>
  <si>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</si>
  <si>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</si>
  <si>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</si>
  <si>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</si>
  <si>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</si>
  <si>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</si>
  <si>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</si>
  <si>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</si>
  <si>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</si>
  <si>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</si>
  <si>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</si>
  <si>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</si>
  <si>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</si>
  <si>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</si>
  <si>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</si>
  <si>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</si>
  <si>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</si>
  <si>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</si>
  <si>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</si>
  <si>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</si>
  <si>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</si>
  <si>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</si>
  <si>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</si>
  <si>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</si>
  <si>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</si>
  <si>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</si>
  <si>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</si>
  <si>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</si>
  <si>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</si>
  <si>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</si>
  <si>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</si>
  <si>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</si>
  <si>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</si>
  <si>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</si>
  <si>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</si>
  <si>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</si>
  <si>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</si>
  <si>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</si>
  <si>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</si>
  <si>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</si>
  <si>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</si>
  <si>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</si>
  <si>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</si>
  <si>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</si>
  <si>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</si>
  <si>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</si>
  <si>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</si>
  <si>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</si>
  <si>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</si>
  <si>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</si>
  <si>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</si>
  <si>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</si>
  <si>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</si>
  <si>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</si>
  <si>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</si>
  <si>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</si>
  <si>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</si>
  <si>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</si>
  <si>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</si>
  <si>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</si>
  <si>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</si>
  <si>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</si>
  <si>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</si>
  <si>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</si>
  <si>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</si>
  <si>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</si>
  <si>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</si>
  <si>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</si>
  <si>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</si>
  <si>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</si>
  <si>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</si>
  <si>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</si>
  <si>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</si>
  <si>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</si>
  <si>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</si>
  <si>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</si>
  <si>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</si>
  <si>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</si>
  <si>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</si>
  <si>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</si>
  <si>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</si>
  <si>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</si>
  <si>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</si>
  <si>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</si>
  <si>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</si>
  <si>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</si>
  <si>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</si>
  <si>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</si>
  <si>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</si>
  <si>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</si>
  <si>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</si>
  <si>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</si>
  <si>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</si>
  <si>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</si>
  <si>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</si>
  <si>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</si>
  <si>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</si>
  <si>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</si>
  <si>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</si>
  <si>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</si>
  <si>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</si>
  <si>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</si>
  <si>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</si>
  <si>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</si>
  <si>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</si>
  <si>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</si>
  <si>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</si>
  <si>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</si>
  <si>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</si>
  <si>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</si>
  <si>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</si>
  <si>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</si>
  <si>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</si>
  <si>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</si>
  <si>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</si>
  <si>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</si>
  <si>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</si>
  <si>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</si>
  <si>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</si>
  <si>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</si>
  <si>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</si>
  <si>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</si>
  <si>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</si>
  <si>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</si>
  <si>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</si>
  <si>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</si>
  <si>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</si>
  <si>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</si>
  <si>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</si>
  <si>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</si>
  <si>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</si>
  <si>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</si>
  <si>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</si>
  <si>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</si>
  <si>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</si>
  <si>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</si>
  <si>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</si>
  <si>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</si>
  <si>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</si>
  <si>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</si>
  <si>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</si>
  <si>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</si>
  <si>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</si>
  <si>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</si>
  <si>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</si>
  <si>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</si>
  <si>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</si>
  <si>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</si>
  <si>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</si>
  <si>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</si>
  <si>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</si>
  <si>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</si>
  <si>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</si>
  <si>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</si>
  <si>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</si>
  <si>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</si>
  <si>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</si>
  <si>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</si>
  <si>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</si>
  <si>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</si>
  <si>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</si>
  <si>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</si>
  <si>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</si>
  <si>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</si>
  <si>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</si>
  <si>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</si>
  <si>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</si>
  <si>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</si>
  <si>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</si>
  <si>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</si>
  <si>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</si>
  <si>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</si>
  <si>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</si>
  <si>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</si>
  <si>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</si>
  <si>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</si>
  <si>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</si>
  <si>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</si>
  <si>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</si>
  <si>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</si>
  <si>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</si>
  <si>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</si>
  <si>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</si>
  <si>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</si>
  <si>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</si>
  <si>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</si>
  <si>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</si>
  <si>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</si>
  <si>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</si>
  <si>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</si>
  <si>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</si>
  <si>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</si>
  <si>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</si>
  <si>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</si>
  <si>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</si>
  <si>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</si>
  <si>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</si>
  <si>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</si>
  <si>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</si>
  <si>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</si>
  <si>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</si>
  <si>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</si>
  <si>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</si>
  <si>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</si>
  <si>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</si>
  <si>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</si>
  <si>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</si>
  <si>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</si>
  <si>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</si>
  <si>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</si>
  <si>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</si>
  <si>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</si>
  <si>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</si>
  <si>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</si>
  <si>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</si>
  <si>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</si>
  <si>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</si>
  <si>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</si>
  <si>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</si>
  <si>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</si>
  <si>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</si>
  <si>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</si>
  <si>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</si>
  <si>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</si>
  <si>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</si>
  <si>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</si>
  <si>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</si>
  <si>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</si>
  <si>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</si>
  <si>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</si>
  <si>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</si>
  <si>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</si>
  <si>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</si>
  <si>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</si>
  <si>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</si>
  <si>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</si>
  <si>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</si>
  <si>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</si>
  <si>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</si>
  <si>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</si>
  <si>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</si>
  <si>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</si>
  <si>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</si>
  <si>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</si>
  <si>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</si>
  <si>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</si>
  <si>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</si>
  <si>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</si>
  <si>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</si>
  <si>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</si>
  <si>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</si>
  <si>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</si>
  <si>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</si>
  <si>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</si>
  <si>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</si>
  <si>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</si>
  <si>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</si>
  <si>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</si>
  <si>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</si>
  <si>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</si>
  <si>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</si>
  <si>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</si>
  <si>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</si>
  <si>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</si>
  <si>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</si>
  <si>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</si>
  <si>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</si>
  <si>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</si>
  <si>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</si>
  <si>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</si>
  <si>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</si>
  <si>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</si>
  <si>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</si>
  <si>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</si>
  <si>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</si>
  <si>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</si>
  <si>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</si>
  <si>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</si>
  <si>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</si>
  <si>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</si>
  <si>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</si>
  <si>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</si>
  <si>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</si>
  <si>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</si>
  <si>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</si>
  <si>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</si>
  <si>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</si>
  <si>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</si>
  <si>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</si>
  <si>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</si>
  <si>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</si>
  <si>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</si>
  <si>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</si>
  <si>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</si>
  <si>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</si>
  <si>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</si>
  <si>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</si>
  <si>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</si>
  <si>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</si>
  <si>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</si>
  <si>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</si>
  <si>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</si>
  <si>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</si>
  <si>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</si>
  <si>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</si>
  <si>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</si>
  <si>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</si>
  <si>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</si>
  <si>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</si>
  <si>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</si>
  <si>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</si>
  <si>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</si>
  <si>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</si>
  <si>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</si>
  <si>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</si>
  <si>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</si>
  <si>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</si>
  <si>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</si>
  <si>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</si>
  <si>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</si>
  <si>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</si>
  <si>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</si>
  <si>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</si>
  <si>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</si>
  <si>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</si>
  <si>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</si>
  <si>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</si>
  <si>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</si>
  <si>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</si>
  <si>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</si>
  <si>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</si>
  <si>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</si>
  <si>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</si>
  <si>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</si>
  <si>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</si>
  <si>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</si>
  <si>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</si>
  <si>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</si>
  <si>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</si>
  <si>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</si>
  <si>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</si>
  <si>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</si>
  <si>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</si>
  <si>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</si>
  <si>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</si>
  <si>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</si>
  <si>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</si>
  <si>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</si>
  <si>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</si>
  <si>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</si>
  <si>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</si>
  <si>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</si>
  <si>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</si>
  <si>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</si>
  <si>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</si>
  <si>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</si>
  <si>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</si>
  <si>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</si>
  <si>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</si>
  <si>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</si>
  <si>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</si>
  <si>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</si>
  <si>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</si>
  <si>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</si>
  <si>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</si>
  <si>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</si>
  <si>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</si>
  <si>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</si>
  <si>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</si>
  <si>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</si>
  <si>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</si>
  <si>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</si>
  <si>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</si>
  <si>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</si>
  <si>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</si>
  <si>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</si>
  <si>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</si>
  <si>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</si>
  <si>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</si>
  <si>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</si>
  <si>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</si>
  <si>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</si>
  <si>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</si>
  <si>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</si>
  <si>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</si>
  <si>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</si>
  <si>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</si>
  <si>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</si>
  <si>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</si>
  <si>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</si>
  <si>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</si>
  <si>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</si>
  <si>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</si>
  <si>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</si>
  <si>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</si>
  <si>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</si>
  <si>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</si>
  <si>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</si>
  <si>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</si>
  <si>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</si>
  <si>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</si>
  <si>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</si>
  <si>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</si>
  <si>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</si>
  <si>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</si>
  <si>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</si>
  <si>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</si>
  <si>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</si>
  <si>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</si>
  <si>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</si>
  <si>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</si>
  <si>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</si>
  <si>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</si>
  <si>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</si>
  <si>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</si>
  <si>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</si>
  <si>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</si>
  <si>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</si>
  <si>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</si>
  <si>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</si>
  <si>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</si>
  <si>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</si>
  <si>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</si>
  <si>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</si>
  <si>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</si>
  <si>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</si>
  <si>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</si>
  <si>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</si>
  <si>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</si>
  <si>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</si>
  <si>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</si>
  <si>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</si>
  <si>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</si>
  <si>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</si>
  <si>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</si>
  <si>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</si>
  <si>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</si>
  <si>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</si>
  <si>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</si>
  <si>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</si>
  <si>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</si>
  <si>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</si>
  <si>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</si>
  <si>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</si>
  <si>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</si>
  <si>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</si>
  <si>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</si>
  <si>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</si>
  <si>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</si>
  <si>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</si>
  <si>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</si>
  <si>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</si>
  <si>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</si>
  <si>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</si>
  <si>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</si>
  <si>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</si>
  <si>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</si>
  <si>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</si>
  <si>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</si>
  <si>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</si>
  <si>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</si>
  <si>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</si>
  <si>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</si>
  <si>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</si>
  <si>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</si>
  <si>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</si>
  <si>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</si>
  <si>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</si>
  <si>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</si>
  <si>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</si>
  <si>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</si>
  <si>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</si>
  <si>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</si>
  <si>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</si>
  <si>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</si>
  <si>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</si>
  <si>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</si>
  <si>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</si>
  <si>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</si>
  <si>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</si>
  <si>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</si>
  <si>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</si>
  <si>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</si>
  <si>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</si>
  <si>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</si>
  <si>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</si>
  <si>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</si>
  <si>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</si>
  <si>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</si>
  <si>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</si>
  <si>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</si>
  <si>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</si>
  <si>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</si>
  <si>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</si>
  <si>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</si>
  <si>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</si>
  <si>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</si>
  <si>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</si>
  <si>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</si>
  <si>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</si>
  <si>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</si>
  <si>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</si>
  <si>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</si>
  <si>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</si>
  <si>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</si>
  <si>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</si>
  <si>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</si>
  <si>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</si>
  <si>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</si>
  <si>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</si>
  <si>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</si>
  <si>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</si>
  <si>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</si>
  <si>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</si>
  <si>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</si>
  <si>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</si>
  <si>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</si>
  <si>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</si>
  <si>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</si>
  <si>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</si>
  <si>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</si>
  <si>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</si>
  <si>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</si>
  <si>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</si>
  <si>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</si>
  <si>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</si>
  <si>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</si>
  <si>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</si>
  <si>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</si>
  <si>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</si>
  <si>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</si>
  <si>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</si>
  <si>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</si>
  <si>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</si>
  <si>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</si>
  <si>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</si>
  <si>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</si>
  <si>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</si>
  <si>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</si>
  <si>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</si>
  <si>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</si>
  <si>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</si>
  <si>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</si>
  <si>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</si>
  <si>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</si>
  <si>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</si>
  <si>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</si>
  <si>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</si>
  <si>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</si>
  <si>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</si>
  <si>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</si>
  <si>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</si>
  <si>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</si>
  <si>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</si>
  <si>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</si>
  <si>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</si>
  <si>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</si>
  <si>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</si>
  <si>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</si>
  <si>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</si>
  <si>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</si>
  <si>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</si>
  <si>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</si>
  <si>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</si>
  <si>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</si>
  <si>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</si>
  <si>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</si>
  <si>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</si>
  <si>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</si>
  <si>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</si>
  <si>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</si>
  <si>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</si>
  <si>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</si>
  <si>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</si>
  <si>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</si>
  <si>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</si>
  <si>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</si>
  <si>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</si>
  <si>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</si>
  <si>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</si>
  <si>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</si>
  <si>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</si>
  <si>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</si>
  <si>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</si>
  <si>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</si>
  <si>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</si>
  <si>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</si>
  <si>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</si>
  <si>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</si>
  <si>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</si>
  <si>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</si>
  <si>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</si>
  <si>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</si>
  <si>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</si>
  <si>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</si>
  <si>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</si>
  <si>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</si>
  <si>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</si>
  <si>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</si>
  <si>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</si>
  <si>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</si>
  <si>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</si>
  <si>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</si>
  <si>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</si>
  <si>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</si>
  <si>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</si>
  <si>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</si>
  <si>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</si>
  <si>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</si>
  <si>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</si>
  <si>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</si>
  <si>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</si>
  <si>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</si>
  <si>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</si>
  <si>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</si>
  <si>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</si>
  <si>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</si>
  <si>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</si>
  <si>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</si>
  <si>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</si>
  <si>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</si>
  <si>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</si>
  <si>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</si>
  <si>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</si>
  <si>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</si>
  <si>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</si>
  <si>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</si>
  <si>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</si>
  <si>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</si>
  <si>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</si>
  <si>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</si>
  <si>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</si>
  <si>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</si>
  <si>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</si>
  <si>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</si>
  <si>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</si>
  <si>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</si>
  <si>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</si>
  <si>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</si>
  <si>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</si>
  <si>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</si>
  <si>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</si>
  <si>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</si>
  <si>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</si>
  <si>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</si>
  <si>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</si>
  <si>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</si>
  <si>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</si>
  <si>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</si>
  <si>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</si>
  <si>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</si>
  <si>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</si>
  <si>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</si>
  <si>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</si>
  <si>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</si>
  <si>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</si>
  <si>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</si>
  <si>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</si>
  <si>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</si>
  <si>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</si>
  <si>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</si>
  <si>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</si>
  <si>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</si>
  <si>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</si>
  <si>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</si>
  <si>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</si>
  <si>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</si>
  <si>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</si>
  <si>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</si>
  <si>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</si>
  <si>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</si>
  <si>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</si>
  <si>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</si>
  <si>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</si>
  <si>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</si>
  <si>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</si>
  <si>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</si>
  <si>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</si>
  <si>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</si>
  <si>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</si>
  <si>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</si>
  <si>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</si>
  <si>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</si>
  <si>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</si>
  <si>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</si>
  <si>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</si>
  <si>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</si>
  <si>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</si>
  <si>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</si>
  <si>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</si>
  <si>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</si>
  <si>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</si>
  <si>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</si>
  <si>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</si>
  <si>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</si>
  <si>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</si>
  <si>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</si>
  <si>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</si>
  <si>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</si>
  <si>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</si>
  <si>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</si>
  <si>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</si>
  <si>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</si>
  <si>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</si>
  <si>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</si>
  <si>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</si>
  <si>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</si>
  <si>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</si>
  <si>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</si>
  <si>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</si>
  <si>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</si>
  <si>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</si>
  <si>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</si>
  <si>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</si>
  <si>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</si>
  <si>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</si>
  <si>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</si>
  <si>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</si>
  <si>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</si>
  <si>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</si>
  <si>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</si>
  <si>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</si>
  <si>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</si>
  <si>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</si>
  <si>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</si>
  <si>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</si>
  <si>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</si>
  <si>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</si>
  <si>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</si>
  <si>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</si>
  <si>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</si>
  <si>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</si>
  <si>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</si>
  <si>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</si>
  <si>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</si>
  <si>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</si>
  <si>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</si>
  <si>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</si>
  <si>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</si>
  <si>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</si>
  <si>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</si>
  <si>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</si>
  <si>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</si>
  <si>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</si>
  <si>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</si>
  <si>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</si>
  <si>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</si>
  <si>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</si>
  <si>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</si>
  <si>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</si>
  <si>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</si>
  <si>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</si>
  <si>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</si>
  <si>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</si>
  <si>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</si>
  <si>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</si>
  <si>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</si>
  <si>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</si>
  <si>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</si>
  <si>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</si>
  <si>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</si>
  <si>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</si>
  <si>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</si>
  <si>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</si>
  <si>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</si>
  <si>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</si>
  <si>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</si>
  <si>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</si>
  <si>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</si>
  <si>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</si>
  <si>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</si>
  <si>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</si>
  <si>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</si>
  <si>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</si>
  <si>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</si>
  <si>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</si>
  <si>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</si>
  <si>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</si>
  <si>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</si>
  <si>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</si>
  <si>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</si>
  <si>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</si>
  <si>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</si>
  <si>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</si>
  <si>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</si>
  <si>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</si>
  <si>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</si>
  <si>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</si>
  <si>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</si>
  <si>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</si>
  <si>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</si>
  <si>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</si>
  <si>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</si>
  <si>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</si>
  <si>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</si>
  <si>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</si>
  <si>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</si>
  <si>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</si>
  <si>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</si>
  <si>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</si>
  <si>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</si>
  <si>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</si>
  <si>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</si>
  <si>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</si>
  <si>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</si>
  <si>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</si>
  <si>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</si>
  <si>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</si>
  <si>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</si>
  <si>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</si>
  <si>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</si>
  <si>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</si>
  <si>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</si>
  <si>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</si>
  <si>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</si>
  <si>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</si>
  <si>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</si>
  <si>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</si>
  <si>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</si>
  <si>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</si>
  <si>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</si>
  <si>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</si>
  <si>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</si>
  <si>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</si>
  <si>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</si>
  <si>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</si>
  <si>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</si>
  <si>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</si>
  <si>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</si>
  <si>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</si>
  <si>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</si>
  <si>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</si>
  <si>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</si>
  <si>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</si>
  <si>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</si>
  <si>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</si>
  <si>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</si>
  <si>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</si>
  <si>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</si>
  <si>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</si>
  <si>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</si>
  <si>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</si>
  <si>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</si>
  <si>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</si>
  <si>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</si>
  <si>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</si>
  <si>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</si>
  <si>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</si>
  <si>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</si>
  <si>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</si>
  <si>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</si>
  <si>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</si>
  <si>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</si>
  <si>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</si>
  <si>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</si>
  <si>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</si>
  <si>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</si>
  <si>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</si>
  <si>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</si>
  <si>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</si>
  <si>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</si>
  <si>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</si>
  <si>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</si>
  <si>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</si>
  <si>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</si>
  <si>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</si>
  <si>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</si>
  <si>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</si>
  <si>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</si>
  <si>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</si>
  <si>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</si>
  <si>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</si>
  <si>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</si>
  <si>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</si>
  <si>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</si>
  <si>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</si>
  <si>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</si>
  <si>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</si>
  <si>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</si>
  <si>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</si>
  <si>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</si>
  <si>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</si>
  <si>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</si>
  <si>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</si>
  <si>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</si>
  <si>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</si>
  <si>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</si>
  <si>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</si>
  <si>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</si>
  <si>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</si>
  <si>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</si>
  <si>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</si>
  <si>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</si>
  <si>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</si>
  <si>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</si>
  <si>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</si>
  <si>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</si>
  <si>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</si>
  <si>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</si>
  <si>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</si>
  <si>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</si>
  <si>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</si>
  <si>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</si>
  <si>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</si>
  <si>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</si>
  <si>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</si>
  <si>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</si>
  <si>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</si>
  <si>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</si>
  <si>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</si>
  <si>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</si>
  <si>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</si>
  <si>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</si>
  <si>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</si>
  <si>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</si>
  <si>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</si>
  <si>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</si>
  <si>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</si>
  <si>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</si>
  <si>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</si>
  <si>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</si>
  <si>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</si>
  <si>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</si>
  <si>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</si>
  <si>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</si>
  <si>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</si>
  <si>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</si>
  <si>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</si>
  <si>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</si>
  <si>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</si>
  <si>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</si>
  <si>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</si>
  <si>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</si>
  <si>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</si>
  <si>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</si>
  <si>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</si>
  <si>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</si>
  <si>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</si>
  <si>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</si>
  <si>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</si>
  <si>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</si>
  <si>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</si>
  <si>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</si>
  <si>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</si>
  <si>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</si>
  <si>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</si>
  <si>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</si>
  <si>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</si>
  <si>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</si>
  <si>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</si>
  <si>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</si>
  <si>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</si>
  <si>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</si>
  <si>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</si>
  <si>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</si>
  <si>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</si>
  <si>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</si>
  <si>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</si>
  <si>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</si>
  <si>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</si>
  <si>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</si>
  <si>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</si>
  <si>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</si>
  <si>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</si>
  <si>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</si>
  <si>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</si>
  <si>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</si>
  <si>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</si>
  <si>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</si>
  <si>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</si>
  <si>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</si>
  <si>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</si>
  <si>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</si>
  <si>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</si>
  <si>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</si>
  <si>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</si>
  <si>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</si>
  <si>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</si>
  <si>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</si>
  <si>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</si>
  <si>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</si>
  <si>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</si>
  <si>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</si>
  <si>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</si>
  <si>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</si>
  <si>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</si>
  <si>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</si>
  <si>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</si>
  <si>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</si>
  <si>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</si>
  <si>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</si>
  <si>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</si>
  <si>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</si>
  <si>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</si>
  <si>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</si>
  <si>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</si>
  <si>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</si>
  <si>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</si>
  <si>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</si>
  <si>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</si>
  <si>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</si>
  <si>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</si>
  <si>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</si>
  <si>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</si>
  <si>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</si>
  <si>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</si>
  <si>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</si>
  <si>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</si>
  <si>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</si>
  <si>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</si>
  <si>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</si>
  <si>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</si>
  <si>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</si>
  <si>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</si>
  <si>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</si>
  <si>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</si>
  <si>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</si>
  <si>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</si>
  <si>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</si>
  <si>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</si>
  <si>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</si>
  <si>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</si>
  <si>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</si>
  <si>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</si>
  <si>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</si>
  <si>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</si>
  <si>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</si>
  <si>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</si>
  <si>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</si>
  <si>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</si>
  <si>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</si>
  <si>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</si>
  <si>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</si>
  <si>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</si>
  <si>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</si>
  <si>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</si>
  <si>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</si>
  <si>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</si>
  <si>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</si>
  <si>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</si>
  <si>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</si>
  <si>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</si>
  <si>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</si>
  <si>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</si>
  <si>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</si>
  <si>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</si>
  <si>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</si>
  <si>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</si>
  <si>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</si>
  <si>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</si>
  <si>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</si>
  <si>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</si>
  <si>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</si>
  <si>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</si>
  <si>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</si>
  <si>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</si>
  <si>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</si>
  <si>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</si>
  <si>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</si>
  <si>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</si>
  <si>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</si>
  <si>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</si>
  <si>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</si>
  <si>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</si>
  <si>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</si>
  <si>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</si>
  <si>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</si>
  <si>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</si>
  <si>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</si>
  <si>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</si>
  <si>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</si>
  <si>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</si>
  <si>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</si>
  <si>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</si>
  <si>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</si>
  <si>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</si>
  <si>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</si>
  <si>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</si>
  <si>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</si>
  <si>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</si>
  <si>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</si>
  <si>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</si>
  <si>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</si>
  <si>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</si>
  <si>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</si>
  <si>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</si>
  <si>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</si>
  <si>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</si>
  <si>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</si>
  <si>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</si>
  <si>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</si>
  <si>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</si>
  <si>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</si>
  <si>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</si>
  <si>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</si>
  <si>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</si>
  <si>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</si>
  <si>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</si>
  <si>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</si>
  <si>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</si>
  <si>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</si>
  <si>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</si>
  <si>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</si>
  <si>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</si>
  <si>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</si>
  <si>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</si>
  <si>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</si>
  <si>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</si>
  <si>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</si>
  <si>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</si>
  <si>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</si>
  <si>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</si>
  <si>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</si>
  <si>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</si>
  <si>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</si>
  <si>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</si>
  <si>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</si>
  <si>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</si>
  <si>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</si>
  <si>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</si>
  <si>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</si>
  <si>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</si>
  <si>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</si>
  <si>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</si>
  <si>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</si>
  <si>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</si>
  <si>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</si>
  <si>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</si>
  <si>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</si>
  <si>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</si>
  <si>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</si>
  <si>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</si>
  <si>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</si>
  <si>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</si>
  <si>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</si>
  <si>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</si>
  <si>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</si>
  <si>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</si>
  <si>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</si>
  <si>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</si>
  <si>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</si>
  <si>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</si>
  <si>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</si>
  <si>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</si>
  <si>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</si>
  <si>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</si>
  <si>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</si>
  <si>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</si>
  <si>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</si>
  <si>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</si>
  <si>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</si>
  <si>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</si>
  <si>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</si>
  <si>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</si>
  <si>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</si>
  <si>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</si>
  <si>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</si>
  <si>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</si>
  <si>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</si>
  <si>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</si>
  <si>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</si>
  <si>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</si>
  <si>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</si>
  <si>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</si>
  <si>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</si>
  <si>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</si>
  <si>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</si>
  <si>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</si>
  <si>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</si>
  <si>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</si>
  <si>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</si>
  <si>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</si>
  <si>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</si>
  <si>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</si>
  <si>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</si>
  <si>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</si>
  <si>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</si>
  <si>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</si>
  <si>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</si>
  <si>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</si>
  <si>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</si>
  <si>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</si>
  <si>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</si>
  <si>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</si>
  <si>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</si>
  <si>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</si>
  <si>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</si>
  <si>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</si>
  <si>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</si>
  <si>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</si>
  <si>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</si>
  <si>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</si>
  <si>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</si>
  <si>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</si>
  <si>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</si>
  <si>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</si>
  <si>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</si>
  <si>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</si>
  <si>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</si>
  <si>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</si>
  <si>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</si>
  <si>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</si>
  <si>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</si>
  <si>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</si>
  <si>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</si>
  <si>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</si>
  <si>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</si>
  <si>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</si>
  <si>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</si>
  <si>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</si>
  <si>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</si>
  <si>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</si>
  <si>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</si>
  <si>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</si>
  <si>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</si>
  <si>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</si>
  <si>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</si>
  <si>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</si>
  <si>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</si>
  <si>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</si>
  <si>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</si>
  <si>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</si>
  <si>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</si>
  <si>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</si>
  <si>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</si>
  <si>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</si>
  <si>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</si>
  <si>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</si>
  <si>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</si>
  <si>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</si>
  <si>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</si>
  <si>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</si>
  <si>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</si>
  <si>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</si>
  <si>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</si>
  <si>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</si>
  <si>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</si>
  <si>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</si>
  <si>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</si>
  <si>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</si>
  <si>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</si>
  <si>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</si>
  <si>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</si>
  <si>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</si>
  <si>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</si>
  <si>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</si>
  <si>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</si>
  <si>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</si>
  <si>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</si>
  <si>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</si>
  <si>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</si>
  <si>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</si>
  <si>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</si>
  <si>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</si>
  <si>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</si>
  <si>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</si>
  <si>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</si>
  <si>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</si>
  <si>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</si>
  <si>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</si>
  <si>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</si>
  <si>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</si>
  <si>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</si>
  <si>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</si>
  <si>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</si>
  <si>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</si>
  <si>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</si>
  <si>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</si>
  <si>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</si>
  <si>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</si>
  <si>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</si>
  <si>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</si>
  <si>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</si>
  <si>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</si>
  <si>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</si>
  <si>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</si>
  <si>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</si>
  <si>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</si>
  <si>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</si>
  <si>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</si>
  <si>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</si>
  <si>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</si>
  <si>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</si>
  <si>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</si>
  <si>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</si>
  <si>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</si>
  <si>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</si>
  <si>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</si>
  <si>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</si>
  <si>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</si>
  <si>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</si>
  <si>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</si>
  <si>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</si>
  <si>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</si>
  <si>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</si>
  <si>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</si>
  <si>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</si>
  <si>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</si>
  <si>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</si>
  <si>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</si>
  <si>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</si>
  <si>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</si>
  <si>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</si>
  <si>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</si>
  <si>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</si>
  <si>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</si>
  <si>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</si>
  <si>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</si>
  <si>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</si>
  <si>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</si>
  <si>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</si>
  <si>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</si>
  <si>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</si>
  <si>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</si>
  <si>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</si>
  <si>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</si>
  <si>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</si>
  <si>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</si>
  <si>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</si>
  <si>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</si>
  <si>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</si>
  <si>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</si>
  <si>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</si>
  <si>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</si>
  <si>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</si>
  <si>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</si>
  <si>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</si>
  <si>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</si>
  <si>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</si>
  <si>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</si>
  <si>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</si>
  <si>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</si>
  <si>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</si>
  <si>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</si>
  <si>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</si>
  <si>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</si>
  <si>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</si>
  <si>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</si>
  <si>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</si>
  <si>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</si>
  <si>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</si>
  <si>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</si>
  <si>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</si>
  <si>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</si>
  <si>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</si>
  <si>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</si>
  <si>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</si>
  <si>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</si>
  <si>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</si>
  <si>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</si>
  <si>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</si>
  <si>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</si>
  <si>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</si>
  <si>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</si>
  <si>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</si>
  <si>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</si>
  <si>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</si>
  <si>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</si>
  <si>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</si>
  <si>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</si>
  <si>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</si>
  <si>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</si>
  <si>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</si>
  <si>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</si>
  <si>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</si>
  <si>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</si>
  <si>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</si>
  <si>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</si>
  <si>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</si>
  <si>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</si>
  <si>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</si>
  <si>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</si>
  <si>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</si>
  <si>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</si>
  <si>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</si>
  <si>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</si>
  <si>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</si>
  <si>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</si>
  <si>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</si>
  <si>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</si>
  <si>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</si>
  <si>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</si>
  <si>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</si>
  <si>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</si>
  <si>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</si>
  <si>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</si>
  <si>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</si>
  <si>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</si>
  <si>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</si>
  <si>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</si>
  <si>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</si>
  <si>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</si>
  <si>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</si>
  <si>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</si>
  <si>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</si>
  <si>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</si>
  <si>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</si>
  <si>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</si>
  <si>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</si>
  <si>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</si>
  <si>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</si>
  <si>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</si>
  <si>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</si>
  <si>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</si>
  <si>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</si>
  <si>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</si>
  <si>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</si>
  <si>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</si>
  <si>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</si>
  <si>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</si>
  <si>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</si>
  <si>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</si>
  <si>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</si>
  <si>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</si>
  <si>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</si>
  <si>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</si>
  <si>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</si>
  <si>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</si>
  <si>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</si>
  <si>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</si>
  <si>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</si>
  <si>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</si>
  <si>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</si>
  <si>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</si>
  <si>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</si>
  <si>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</si>
  <si>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</si>
  <si>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</si>
  <si>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</si>
  <si>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</si>
  <si>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</si>
  <si>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</si>
  <si>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</si>
  <si>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</si>
  <si>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</si>
  <si>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</si>
  <si>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</si>
  <si>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</si>
  <si>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</si>
  <si>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</si>
  <si>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</si>
  <si>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</si>
  <si>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</si>
  <si>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</si>
  <si>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</si>
  <si>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</si>
  <si>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</si>
  <si>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</si>
  <si>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</si>
  <si>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</si>
  <si>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</si>
  <si>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</si>
  <si>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</si>
  <si>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</si>
  <si>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</si>
  <si>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</si>
  <si>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</si>
  <si>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</si>
  <si>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</si>
  <si>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</si>
  <si>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</si>
  <si>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</si>
  <si>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</si>
  <si>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</si>
  <si>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</si>
  <si>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</si>
  <si>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</si>
  <si>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</si>
  <si>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</si>
  <si>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</si>
  <si>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</si>
  <si>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</si>
  <si>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</si>
  <si>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</si>
  <si>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</si>
  <si>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</si>
  <si>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</si>
  <si>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</si>
  <si>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</si>
  <si>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</si>
  <si>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</si>
  <si>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</si>
  <si>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</si>
  <si>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</si>
  <si>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</si>
  <si>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</si>
  <si>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</si>
  <si>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</si>
  <si>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</si>
  <si>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</si>
  <si>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</si>
  <si>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</si>
  <si>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</si>
  <si>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</si>
  <si>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</si>
  <si>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</si>
  <si>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</si>
  <si>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</si>
  <si>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</si>
  <si>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</si>
  <si>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</si>
  <si>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</si>
  <si>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</si>
  <si>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</si>
  <si>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</si>
  <si>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</si>
  <si>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</si>
  <si>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</si>
  <si>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</si>
  <si>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</si>
  <si>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</si>
  <si>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</si>
  <si>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</si>
  <si>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</si>
  <si>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</si>
  <si>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</si>
  <si>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</si>
  <si>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</si>
  <si>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</si>
  <si>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</si>
  <si>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</si>
  <si>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</si>
  <si>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</si>
  <si>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</si>
  <si>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</si>
  <si>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</si>
  <si>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</si>
  <si>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</si>
  <si>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</si>
  <si>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</si>
  <si>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</si>
  <si>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</si>
  <si>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</si>
  <si>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</si>
  <si>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</si>
  <si>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</si>
  <si>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</si>
  <si>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</si>
  <si>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</si>
  <si>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</si>
  <si>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</si>
  <si>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</si>
  <si>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</si>
  <si>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</si>
  <si>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</si>
  <si>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</si>
  <si>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</si>
  <si>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</si>
  <si>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</si>
  <si>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</si>
  <si>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</si>
  <si>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</si>
  <si>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</si>
  <si>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</si>
  <si>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</si>
  <si>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</si>
  <si>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</si>
  <si>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</si>
  <si>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</si>
  <si>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</si>
  <si>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</si>
  <si>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</si>
  <si>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</si>
  <si>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</si>
  <si>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</si>
  <si>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</si>
  <si>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</si>
  <si>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</si>
  <si>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</si>
  <si>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</si>
  <si>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</si>
  <si>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</si>
  <si>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</si>
  <si>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</si>
  <si>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</si>
  <si>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</si>
  <si>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</si>
  <si>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</si>
  <si>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</si>
  <si>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</si>
  <si>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</si>
  <si>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</si>
  <si>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</si>
  <si>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</si>
  <si>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</si>
  <si>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</si>
  <si>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</si>
  <si>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</si>
  <si>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</si>
  <si>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</si>
  <si>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</si>
  <si>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</si>
  <si>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</si>
  <si>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</si>
  <si>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</si>
  <si>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</si>
  <si>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</si>
  <si>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</si>
  <si>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</si>
  <si>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</si>
  <si>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</si>
  <si>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</si>
  <si>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</si>
  <si>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</si>
  <si>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</si>
  <si>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</si>
  <si>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</si>
  <si>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</si>
  <si>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</si>
  <si>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</si>
  <si>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</si>
  <si>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</si>
  <si>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</si>
  <si>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</si>
  <si>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</si>
  <si>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</si>
  <si>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</si>
  <si>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</si>
  <si>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</si>
  <si>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</si>
  <si>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</si>
  <si>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</si>
  <si>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</si>
  <si>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</si>
  <si>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</si>
  <si>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</si>
  <si>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</si>
  <si>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</si>
  <si>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</si>
  <si>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</si>
  <si>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</si>
  <si>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</si>
  <si>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</si>
  <si>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</si>
  <si>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</si>
  <si>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</si>
  <si>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</si>
  <si>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</si>
  <si>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</si>
  <si>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</si>
  <si>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</si>
  <si>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</si>
  <si>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</si>
  <si>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</si>
  <si>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</si>
  <si>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</si>
  <si>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</si>
  <si>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</si>
  <si>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</si>
  <si>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</si>
  <si>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</si>
  <si>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</si>
  <si>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</si>
  <si>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</si>
  <si>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</si>
  <si>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</si>
  <si>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</si>
  <si>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</si>
  <si>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</si>
  <si>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</si>
  <si>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</si>
  <si>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</si>
  <si>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</si>
  <si>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</si>
  <si>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</si>
  <si>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</si>
  <si>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</si>
  <si>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</si>
  <si>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</si>
  <si>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</si>
  <si>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</si>
  <si>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</si>
  <si>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</si>
  <si>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</si>
  <si>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</si>
  <si>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</si>
  <si>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</si>
  <si>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</si>
  <si>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</si>
  <si>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</si>
  <si>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</si>
  <si>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</si>
  <si>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</si>
  <si>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</si>
  <si>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</si>
  <si>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</si>
  <si>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</si>
  <si>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</si>
  <si>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</si>
  <si>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</si>
  <si>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</si>
  <si>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</si>
  <si>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</si>
  <si>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</si>
  <si>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</si>
  <si>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</si>
  <si>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</si>
  <si>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</si>
  <si>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</si>
  <si>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</si>
  <si>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</si>
  <si>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</si>
  <si>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</si>
  <si>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</si>
  <si>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</si>
  <si>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</si>
  <si>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</si>
  <si>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</si>
  <si>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</si>
  <si>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</si>
  <si>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</si>
  <si>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</si>
  <si>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</si>
  <si>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</si>
  <si>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</si>
  <si>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</si>
  <si>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</si>
  <si>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</si>
  <si>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</si>
  <si>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</si>
  <si>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</si>
  <si>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</si>
  <si>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</si>
  <si>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</si>
  <si>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</si>
  <si>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</si>
  <si>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</si>
  <si>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</si>
  <si>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</si>
  <si>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</si>
  <si>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</si>
  <si>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</si>
  <si>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</si>
  <si>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</si>
  <si>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</si>
  <si>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</si>
  <si>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</si>
  <si>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</si>
  <si>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</si>
  <si>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</si>
  <si>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</si>
  <si>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</si>
  <si>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</si>
  <si>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</si>
  <si>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</si>
  <si>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</si>
  <si>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</si>
  <si>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</si>
  <si>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</si>
  <si>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</si>
  <si>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</si>
  <si>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</si>
  <si>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</si>
  <si>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</si>
  <si>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</si>
  <si>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</si>
  <si>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</si>
  <si>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</si>
  <si>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</si>
  <si>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</si>
  <si>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</si>
  <si>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</si>
  <si>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</si>
  <si>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</si>
  <si>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</si>
  <si>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</si>
  <si>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</si>
  <si>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</si>
  <si>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</si>
  <si>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</si>
  <si>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</si>
  <si>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</si>
  <si>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</si>
  <si>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</si>
  <si>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</si>
  <si>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</si>
  <si>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</si>
  <si>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</si>
  <si>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</si>
  <si>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</si>
  <si>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</si>
  <si>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</si>
  <si>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</si>
  <si>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</si>
  <si>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</si>
  <si>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</si>
  <si>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</si>
  <si>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</si>
  <si>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</si>
  <si>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</si>
  <si>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</si>
  <si>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</si>
  <si>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</si>
  <si>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</si>
  <si>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</si>
  <si>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</si>
  <si>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</si>
  <si>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</si>
  <si>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</si>
  <si>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</si>
  <si>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</si>
  <si>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</si>
  <si>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</si>
  <si>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</si>
  <si>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</si>
  <si>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</si>
  <si>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</si>
  <si>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</si>
  <si>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</si>
  <si>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</si>
  <si>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</si>
  <si>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</si>
  <si>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</si>
  <si>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</si>
  <si>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</si>
  <si>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</si>
  <si>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</si>
  <si>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</si>
  <si>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</si>
  <si>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</si>
  <si>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</si>
  <si>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</si>
  <si>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</si>
  <si>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</si>
  <si>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</si>
  <si>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</si>
  <si>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</si>
  <si>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</si>
  <si>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</si>
  <si>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</si>
  <si>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</si>
  <si>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</si>
  <si>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</si>
  <si>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</si>
  <si>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</si>
  <si>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</si>
  <si>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</si>
  <si>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</si>
  <si>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</si>
  <si>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</si>
  <si>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</si>
  <si>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</si>
  <si>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</si>
  <si>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</si>
  <si>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</si>
  <si>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</si>
  <si>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</si>
  <si>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</si>
  <si>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</si>
  <si>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</si>
  <si>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</si>
  <si>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</si>
  <si>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</si>
  <si>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</si>
  <si>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</si>
  <si>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</si>
  <si>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</si>
  <si>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</si>
  <si>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</si>
  <si>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</si>
  <si>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</si>
  <si>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</si>
  <si>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</si>
  <si>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</si>
  <si>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</si>
  <si>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</si>
  <si>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</si>
  <si>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</si>
  <si>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</si>
  <si>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</si>
  <si>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</si>
  <si>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</si>
  <si>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</si>
  <si>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</si>
  <si>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</si>
  <si>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</si>
  <si>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</si>
  <si>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</si>
  <si>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</si>
  <si>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</si>
  <si>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</si>
  <si>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</si>
  <si>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</si>
  <si>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</si>
  <si>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</si>
  <si>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</si>
  <si>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</si>
  <si>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</si>
  <si>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</si>
  <si>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</si>
  <si>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</si>
  <si>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</si>
  <si>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</si>
  <si>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</si>
  <si>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</si>
  <si>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</si>
  <si>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</si>
  <si>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</si>
  <si>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</si>
  <si>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</si>
  <si>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</si>
  <si>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</si>
  <si>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</si>
  <si>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</si>
  <si>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</si>
  <si>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</si>
  <si>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</si>
  <si>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</si>
  <si>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</si>
  <si>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</si>
  <si>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</si>
  <si>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</si>
  <si>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</si>
  <si>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</si>
  <si>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</si>
  <si>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</si>
  <si>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</si>
  <si>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</si>
  <si>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</si>
  <si>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</si>
  <si>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</si>
  <si>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</si>
  <si>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</si>
  <si>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</si>
  <si>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</si>
  <si>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</si>
  <si>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</si>
  <si>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</si>
  <si>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</si>
  <si>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</si>
  <si>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</si>
  <si>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</si>
  <si>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</si>
  <si>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</si>
  <si>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</si>
  <si>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</si>
  <si>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</si>
  <si>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</si>
  <si>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</si>
  <si>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</si>
  <si>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</si>
  <si>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</si>
  <si>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</si>
  <si>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</si>
  <si>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</si>
  <si>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</si>
  <si>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</si>
  <si>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</si>
  <si>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</si>
  <si>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</si>
  <si>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</si>
  <si>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</si>
  <si>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</si>
  <si>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</si>
  <si>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</si>
  <si>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</si>
  <si>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</si>
  <si>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</si>
  <si>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</si>
  <si>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</si>
  <si>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</si>
  <si>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</si>
  <si>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</si>
  <si>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</si>
  <si>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</si>
  <si>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</si>
  <si>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</si>
  <si>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</si>
  <si>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</si>
  <si>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</si>
  <si>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</si>
  <si>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</si>
  <si>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</si>
  <si>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</si>
  <si>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</si>
  <si>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</si>
  <si>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</si>
  <si>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</si>
  <si>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</si>
  <si>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</si>
  <si>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</si>
  <si>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</si>
  <si>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</si>
  <si>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</si>
  <si>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</si>
  <si>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</si>
  <si>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</si>
  <si>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</si>
  <si>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</si>
  <si>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</si>
  <si>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</si>
  <si>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</si>
  <si>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</si>
  <si>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</si>
  <si>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</si>
  <si>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</si>
  <si>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</si>
  <si>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</si>
  <si>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</si>
  <si>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</si>
  <si>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</si>
  <si>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</si>
  <si>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</si>
  <si>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</si>
  <si>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</si>
  <si>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</si>
  <si>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</si>
  <si>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</si>
  <si>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</si>
  <si>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</si>
  <si>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</si>
  <si>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</si>
  <si>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</si>
  <si>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</si>
  <si>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</si>
  <si>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</si>
  <si>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</si>
  <si>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</si>
  <si>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</si>
  <si>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</si>
  <si>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</si>
  <si>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</si>
  <si>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</si>
  <si>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</si>
  <si>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</si>
  <si>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</si>
  <si>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</si>
  <si>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</si>
  <si>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</si>
  <si>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</si>
  <si>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</si>
  <si>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</si>
  <si>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</si>
  <si>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</si>
  <si>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</si>
  <si>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</si>
  <si>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</si>
  <si>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</si>
  <si>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</si>
  <si>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</si>
  <si>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</si>
  <si>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</si>
  <si>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</si>
  <si>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</si>
  <si>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</si>
  <si>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</si>
  <si>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</si>
  <si>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</si>
  <si>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</si>
  <si>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</si>
  <si>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</si>
  <si>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</si>
  <si>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</si>
  <si>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</si>
  <si>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</si>
  <si>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</si>
  <si>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</si>
  <si>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</si>
  <si>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</si>
  <si>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</si>
  <si>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</si>
  <si>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</si>
  <si>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</si>
  <si>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</si>
  <si>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</si>
  <si>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</si>
  <si>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</si>
  <si>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</si>
  <si>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</si>
  <si>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</si>
  <si>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</si>
  <si>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</si>
  <si>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</si>
  <si>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</si>
  <si>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</si>
  <si>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</si>
  <si>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</si>
  <si>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</si>
  <si>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</si>
  <si>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</si>
  <si>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</si>
  <si>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</si>
  <si>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</si>
  <si>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</si>
  <si>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</si>
  <si>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</si>
  <si>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</si>
  <si>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</si>
  <si>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</si>
  <si>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</si>
  <si>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</si>
  <si>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</si>
  <si>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</si>
  <si>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</si>
  <si>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</si>
  <si>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</si>
  <si>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</si>
  <si>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</si>
  <si>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</si>
  <si>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</si>
  <si>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</si>
  <si>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</si>
  <si>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</si>
  <si>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</si>
  <si>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</si>
  <si>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</si>
  <si>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</si>
  <si>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</si>
  <si>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</si>
  <si>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</si>
  <si>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</si>
  <si>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</si>
  <si>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</si>
  <si>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</si>
  <si>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</si>
  <si>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</si>
  <si>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</si>
  <si>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</si>
  <si>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</si>
  <si>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</si>
  <si>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</si>
  <si>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</si>
  <si>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</si>
  <si>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</si>
  <si>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</si>
  <si>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</si>
  <si>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</si>
  <si>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</si>
  <si>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</si>
  <si>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</si>
  <si>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</si>
  <si>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</si>
  <si>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</si>
  <si>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</si>
  <si>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</si>
  <si>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</si>
  <si>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</si>
  <si>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</si>
  <si>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</si>
  <si>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</si>
  <si>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</si>
  <si>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</si>
  <si>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</si>
  <si>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</si>
  <si>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</si>
  <si>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</si>
  <si>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</si>
  <si>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</si>
  <si>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</si>
  <si>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</si>
  <si>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</si>
  <si>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</si>
  <si>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</si>
  <si>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</si>
  <si>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</si>
  <si>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</si>
  <si>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</si>
  <si>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</si>
  <si>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</si>
  <si>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</si>
  <si>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</si>
  <si>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</si>
  <si>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</si>
  <si>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</si>
  <si>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</si>
  <si>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</si>
  <si>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</si>
  <si>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</si>
  <si>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</si>
  <si>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</si>
  <si>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</si>
  <si>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</si>
  <si>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</si>
  <si>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</si>
  <si>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</si>
  <si>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</si>
  <si>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</si>
  <si>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</si>
  <si>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</si>
  <si>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</si>
  <si>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</si>
  <si>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</si>
  <si>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</si>
  <si>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</si>
  <si>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</si>
  <si>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</si>
  <si>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</si>
  <si>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</si>
  <si>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</si>
  <si>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</si>
  <si>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</si>
  <si>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</si>
  <si>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</si>
  <si>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</si>
  <si>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</si>
  <si>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</si>
  <si>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</si>
  <si>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</si>
  <si>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</si>
  <si>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</si>
  <si>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</si>
  <si>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</si>
  <si>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</si>
  <si>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</si>
  <si>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</si>
  <si>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</si>
  <si>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</si>
  <si>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</si>
  <si>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</si>
  <si>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</si>
  <si>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</si>
  <si>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</si>
  <si>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</si>
  <si>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</si>
  <si>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</si>
  <si>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</si>
  <si>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</si>
  <si>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</si>
  <si>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</si>
  <si>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</si>
  <si>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</si>
  <si>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</si>
  <si>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</si>
  <si>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</si>
  <si>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</si>
  <si>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</si>
  <si>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</si>
  <si>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</si>
  <si>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</si>
  <si>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</si>
  <si>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</si>
  <si>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</si>
  <si>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</si>
  <si>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</si>
  <si>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</si>
  <si>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</si>
  <si>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</si>
  <si>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</si>
  <si>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</si>
  <si>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</si>
  <si>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</si>
  <si>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</si>
  <si>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</si>
  <si>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</si>
  <si>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</si>
  <si>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</si>
  <si>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</si>
  <si>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</si>
  <si>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</si>
  <si>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</si>
  <si>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</si>
  <si>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</si>
  <si>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</si>
  <si>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</si>
  <si>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</si>
  <si>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</si>
  <si>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</si>
  <si>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</si>
  <si>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</si>
  <si>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</si>
  <si>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</si>
  <si>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</si>
  <si>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</si>
  <si>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</si>
  <si>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</si>
  <si>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</si>
  <si>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</si>
  <si>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</si>
  <si>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</si>
  <si>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</si>
  <si>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</si>
  <si>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</si>
  <si>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</si>
  <si>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</si>
  <si>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</si>
  <si>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</si>
  <si>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</si>
  <si>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</si>
  <si>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</si>
  <si>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</si>
  <si>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</si>
  <si>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</si>
  <si>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</si>
  <si>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</si>
  <si>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</si>
  <si>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</si>
  <si>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</si>
  <si>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</si>
  <si>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</si>
  <si>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</si>
  <si>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</si>
  <si>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</si>
  <si>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</si>
  <si>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</si>
  <si>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</si>
  <si>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</si>
  <si>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</si>
  <si>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</si>
  <si>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</si>
  <si>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</si>
  <si>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</si>
  <si>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</si>
  <si>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</si>
  <si>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</si>
  <si>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</si>
  <si>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</si>
  <si>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</si>
  <si>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</si>
  <si>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</si>
  <si>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</si>
  <si>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</si>
  <si>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</si>
  <si>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</si>
  <si>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</si>
  <si>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</si>
  <si>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</si>
  <si>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</si>
  <si>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</si>
  <si>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</si>
  <si>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</si>
  <si>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</si>
  <si>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</si>
  <si>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</si>
  <si>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</si>
  <si>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</si>
  <si>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</si>
  <si>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</si>
  <si>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</si>
  <si>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</si>
  <si>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</si>
  <si>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</si>
  <si>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</si>
  <si>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</si>
  <si>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</si>
  <si>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</si>
  <si>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</si>
  <si>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</si>
  <si>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</si>
  <si>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</si>
  <si>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</si>
  <si>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</si>
  <si>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</si>
  <si>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</si>
  <si>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</si>
  <si>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</si>
  <si>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</si>
  <si>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</si>
  <si>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</si>
  <si>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</si>
  <si>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</si>
  <si>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</si>
  <si>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</si>
  <si>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</si>
  <si>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</si>
  <si>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</si>
  <si>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</si>
  <si>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</si>
  <si>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</si>
  <si>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</si>
  <si>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</si>
  <si>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</si>
  <si>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</si>
  <si>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</si>
  <si>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</si>
  <si>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</si>
  <si>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</si>
  <si>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</si>
  <si>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</si>
  <si>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</si>
  <si>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</si>
  <si>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</si>
  <si>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</si>
  <si>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</si>
  <si>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</si>
  <si>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</si>
  <si>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</si>
  <si>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</si>
  <si>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</si>
  <si>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</si>
  <si>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</si>
  <si>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</si>
  <si>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</si>
  <si>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</si>
  <si>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</si>
  <si>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</si>
  <si>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</si>
  <si>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</si>
  <si>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</si>
  <si>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</si>
  <si>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</si>
  <si>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</si>
  <si>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</si>
  <si>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</si>
  <si>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</si>
  <si>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</si>
  <si>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</si>
  <si>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</si>
  <si>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</si>
  <si>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</si>
  <si>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</si>
  <si>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</si>
  <si>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</si>
  <si>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</si>
  <si>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</si>
  <si>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</si>
  <si>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</si>
  <si>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</si>
  <si>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</si>
  <si>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</si>
  <si>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</si>
  <si>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</si>
  <si>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</si>
  <si>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</si>
  <si>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</si>
  <si>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</si>
  <si>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</si>
  <si>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</si>
  <si>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</si>
  <si>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</si>
  <si>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</si>
  <si>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</si>
  <si>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</si>
  <si>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</si>
  <si>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</si>
  <si>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</si>
  <si>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</si>
  <si>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</si>
  <si>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</si>
  <si>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</si>
  <si>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</si>
  <si>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</si>
  <si>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</si>
  <si>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</si>
  <si>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</si>
  <si>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</si>
  <si>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</si>
  <si>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</si>
  <si>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</si>
  <si>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</si>
  <si>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</si>
  <si>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</si>
  <si>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</si>
  <si>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</si>
  <si>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</si>
  <si>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</si>
  <si>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</si>
  <si>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</si>
  <si>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</si>
  <si>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</si>
  <si>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</si>
  <si>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</si>
  <si>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</si>
  <si>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</si>
  <si>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</si>
  <si>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</si>
  <si>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</si>
  <si>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</si>
  <si>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</si>
  <si>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</si>
  <si>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</si>
  <si>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</si>
  <si>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</si>
  <si>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</si>
  <si>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</si>
  <si>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</si>
  <si>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</si>
  <si>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</si>
  <si>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</si>
  <si>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</si>
  <si>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</si>
  <si>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</si>
  <si>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</si>
  <si>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</si>
  <si>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</si>
  <si>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</si>
  <si>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</si>
  <si>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</si>
  <si>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</si>
  <si>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</si>
  <si>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</si>
  <si>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</si>
  <si>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</si>
  <si>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</si>
  <si>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</si>
  <si>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</si>
  <si>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</si>
  <si>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</si>
  <si>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</si>
  <si>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</si>
  <si>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</si>
  <si>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</si>
  <si>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</si>
  <si>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</si>
  <si>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</si>
  <si>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</si>
  <si>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</si>
  <si>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</si>
  <si>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</si>
  <si>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</si>
  <si>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</si>
  <si>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</si>
  <si>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</si>
  <si>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</si>
  <si>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</si>
  <si>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</si>
  <si>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</si>
  <si>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</si>
  <si>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</si>
  <si>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</si>
  <si>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</si>
  <si>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</si>
  <si>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</si>
  <si>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</si>
  <si>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</si>
  <si>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</si>
  <si>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</si>
  <si>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</si>
  <si>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</si>
  <si>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</si>
  <si>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</si>
  <si>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</si>
  <si>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</si>
  <si>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</si>
  <si>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</si>
  <si>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</si>
  <si>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</si>
  <si>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</si>
  <si>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</si>
  <si>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</si>
  <si>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</si>
  <si>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</si>
  <si>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</si>
  <si>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</si>
  <si>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</si>
  <si>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</si>
  <si>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</si>
  <si>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</si>
  <si>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</si>
  <si>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</si>
  <si>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</si>
  <si>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</si>
  <si>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</si>
  <si>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</si>
  <si>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</si>
  <si>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</si>
  <si>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</si>
  <si>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</si>
  <si>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</si>
  <si>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</si>
  <si>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</si>
  <si>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</si>
  <si>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</si>
  <si>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</si>
  <si>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</si>
  <si>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</si>
  <si>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</si>
  <si>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</si>
  <si>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</si>
  <si>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</si>
  <si>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</si>
  <si>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</si>
  <si>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</si>
  <si>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</si>
  <si>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</si>
  <si>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</si>
  <si>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</si>
  <si>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</si>
  <si>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</si>
  <si>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</si>
  <si>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</si>
  <si>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</si>
  <si>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</si>
  <si>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</si>
  <si>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</si>
  <si>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</si>
  <si>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</si>
  <si>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</si>
  <si>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</si>
  <si>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</si>
  <si>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</si>
  <si>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</si>
  <si>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</si>
  <si>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</si>
  <si>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</si>
  <si>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</si>
  <si>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</si>
  <si>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</si>
  <si>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</si>
  <si>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</si>
  <si>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</si>
  <si>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</si>
  <si>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</si>
  <si>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</si>
  <si>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</si>
  <si>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</si>
  <si>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</si>
  <si>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</si>
  <si>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</si>
  <si>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</si>
  <si>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</si>
  <si>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</si>
  <si>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</si>
  <si>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</si>
  <si>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</si>
  <si>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</si>
  <si>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</si>
  <si>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</si>
  <si>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</si>
  <si>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</si>
  <si>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</si>
  <si>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</si>
  <si>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</si>
  <si>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</si>
  <si>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</si>
  <si>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</si>
  <si>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</si>
  <si>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</si>
  <si>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</si>
  <si>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</si>
  <si>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</si>
  <si>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</si>
  <si>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</si>
  <si>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</si>
  <si>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</si>
  <si>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</si>
  <si>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</si>
  <si>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</si>
  <si>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</si>
  <si>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</si>
  <si>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</si>
  <si>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</si>
  <si>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</si>
  <si>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</si>
  <si>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</si>
  <si>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</si>
  <si>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</si>
  <si>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</si>
  <si>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</si>
  <si>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</si>
  <si>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</si>
  <si>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</si>
  <si>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</si>
  <si>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</si>
  <si>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</si>
  <si>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</si>
  <si>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</si>
  <si>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</si>
  <si>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</si>
  <si>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</si>
  <si>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</si>
  <si>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</si>
  <si>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</si>
  <si>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</si>
  <si>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</si>
  <si>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</si>
  <si>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</si>
  <si>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</si>
  <si>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</si>
  <si>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</si>
  <si>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</si>
  <si>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</si>
  <si>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</si>
  <si>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</si>
  <si>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</si>
  <si>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</si>
  <si>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</si>
  <si>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</si>
  <si>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</si>
  <si>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</si>
  <si>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</si>
  <si>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</si>
  <si>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</si>
  <si>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</si>
  <si>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</si>
  <si>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</si>
  <si>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</si>
  <si>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</si>
  <si>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</si>
  <si>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</si>
  <si>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</si>
  <si>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</si>
  <si>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</si>
  <si>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</si>
  <si>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</si>
  <si>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</si>
  <si>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</si>
  <si>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</si>
  <si>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</si>
  <si>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</si>
  <si>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</si>
  <si>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</si>
  <si>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</si>
  <si>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</si>
  <si>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</si>
  <si>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</si>
  <si>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</si>
  <si>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</si>
  <si>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</si>
  <si>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</si>
  <si>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</si>
  <si>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</si>
  <si>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</si>
  <si>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</si>
  <si>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</si>
  <si>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</si>
  <si>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</si>
  <si>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</si>
  <si>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</si>
  <si>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</si>
  <si>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</si>
  <si>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</si>
  <si>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</si>
  <si>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</si>
  <si>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</si>
  <si>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</si>
  <si>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</si>
  <si>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</si>
  <si>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</si>
  <si>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</si>
  <si>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</si>
  <si>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</si>
  <si>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</si>
  <si>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</si>
  <si>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</si>
  <si>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</si>
  <si>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</si>
  <si>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</si>
  <si>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</si>
  <si>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</si>
  <si>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</si>
  <si>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</si>
  <si>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</si>
  <si>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</si>
  <si>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</si>
  <si>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</si>
  <si>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</si>
  <si>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</si>
  <si>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</si>
  <si>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</si>
  <si>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</si>
  <si>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</si>
  <si>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</si>
  <si>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</si>
  <si>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</si>
  <si>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</si>
  <si>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</si>
  <si>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</si>
  <si>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</si>
  <si>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</si>
  <si>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</si>
  <si>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</si>
  <si>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</si>
  <si>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</si>
  <si>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</si>
  <si>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</si>
  <si>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</si>
  <si>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</si>
  <si>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</si>
  <si>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</si>
  <si>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</si>
  <si>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</si>
  <si>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</si>
  <si>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</si>
  <si>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</si>
  <si>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</si>
  <si>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</si>
  <si>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</si>
  <si>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</si>
  <si>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</si>
  <si>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</si>
  <si>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</si>
  <si>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</si>
  <si>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</si>
  <si>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</si>
  <si>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</si>
  <si>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</si>
  <si>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</si>
  <si>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</si>
  <si>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</si>
  <si>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</si>
  <si>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</si>
  <si>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</si>
  <si>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</si>
  <si>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</si>
  <si>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</si>
  <si>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</si>
  <si>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</si>
  <si>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</si>
  <si>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</si>
  <si>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</si>
  <si>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</si>
  <si>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</si>
  <si>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</si>
  <si>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</si>
  <si>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</si>
  <si>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</si>
  <si>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</si>
  <si>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</si>
  <si>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</si>
  <si>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</si>
  <si>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</si>
  <si>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</si>
  <si>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</si>
  <si>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</si>
  <si>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</si>
  <si>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</si>
  <si>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</si>
  <si>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</si>
  <si>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</si>
  <si>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</si>
  <si>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</si>
  <si>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</si>
  <si>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</si>
  <si>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</si>
  <si>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</si>
  <si>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</si>
  <si>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</si>
  <si>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</si>
  <si>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</si>
  <si>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</si>
  <si>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</si>
  <si>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</si>
  <si>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</si>
  <si>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</si>
  <si>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</si>
  <si>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</si>
  <si>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</si>
  <si>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</si>
  <si>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</si>
  <si>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</si>
  <si>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</si>
  <si>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</si>
  <si>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</si>
  <si>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</si>
  <si>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</si>
  <si>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</si>
  <si>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</si>
  <si>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</si>
  <si>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</si>
  <si>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</si>
  <si>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</si>
  <si>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</si>
  <si>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</si>
  <si>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</si>
  <si>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</si>
  <si>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</si>
  <si>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</si>
  <si>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</si>
  <si>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</si>
  <si>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</si>
  <si>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</si>
  <si>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</si>
  <si>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</si>
  <si>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</si>
  <si>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</si>
  <si>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</si>
  <si>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</si>
  <si>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</si>
  <si>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</si>
  <si>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</si>
  <si>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</si>
  <si>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</si>
  <si>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</si>
  <si>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</si>
  <si>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</si>
  <si>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</si>
  <si>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</si>
  <si>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</si>
  <si>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</si>
  <si>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</si>
  <si>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</si>
  <si>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</si>
  <si>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</si>
  <si>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</si>
  <si>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</si>
  <si>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</si>
  <si>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</si>
  <si>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</si>
  <si>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</si>
  <si>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</si>
  <si>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</si>
  <si>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</si>
  <si>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</si>
  <si>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</si>
  <si>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</si>
  <si>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</si>
  <si>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</si>
  <si>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</si>
  <si>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</si>
  <si>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</si>
  <si>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</si>
  <si>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</si>
  <si>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</si>
  <si>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</si>
  <si>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</si>
  <si>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</si>
  <si>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</si>
  <si>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</si>
  <si>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</si>
  <si>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</si>
  <si>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</si>
  <si>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</si>
  <si>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</si>
  <si>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</si>
  <si>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</si>
  <si>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</si>
  <si>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</si>
  <si>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</si>
  <si>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</si>
  <si>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</si>
  <si>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</si>
  <si>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</si>
  <si>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</si>
  <si>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</si>
  <si>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</si>
  <si>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</si>
  <si>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</si>
  <si>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</si>
  <si>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</si>
  <si>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</si>
  <si>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</si>
  <si>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</si>
  <si>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</si>
  <si>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</si>
  <si>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</si>
  <si>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</si>
  <si>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</si>
  <si>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</si>
  <si>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</si>
  <si>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</si>
  <si>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</si>
  <si>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</si>
  <si>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</si>
  <si>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</si>
  <si>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</si>
  <si>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</si>
  <si>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</si>
  <si>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</si>
  <si>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</si>
  <si>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</si>
  <si>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</si>
  <si>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</si>
  <si>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</si>
  <si>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</si>
  <si>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</si>
  <si>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</si>
  <si>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</si>
  <si>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</si>
  <si>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</si>
  <si>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</si>
  <si>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</si>
  <si>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</si>
  <si>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</si>
  <si>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</si>
  <si>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</si>
  <si>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</si>
  <si>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</si>
  <si>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</si>
  <si>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</si>
  <si>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</si>
  <si>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</si>
  <si>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</si>
  <si>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</si>
  <si>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</si>
  <si>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</si>
  <si>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</si>
  <si>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</si>
  <si>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</si>
  <si>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</si>
  <si>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</si>
  <si>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</si>
  <si>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</si>
  <si>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</si>
  <si>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</si>
  <si>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</si>
  <si>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</si>
  <si>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</si>
  <si>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</si>
  <si>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</si>
  <si>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</si>
  <si>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</si>
  <si>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</si>
  <si>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</si>
  <si>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</si>
  <si>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</si>
  <si>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</si>
  <si>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</si>
  <si>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</si>
  <si>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</si>
  <si>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</si>
  <si>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</si>
  <si>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</si>
  <si>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</si>
  <si>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</si>
  <si>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</si>
  <si>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</si>
  <si>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</si>
  <si>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</si>
  <si>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</si>
  <si>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</si>
  <si>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</si>
  <si>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</si>
  <si>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</si>
  <si>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</si>
  <si>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</si>
  <si>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</si>
  <si>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</si>
  <si>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</si>
  <si>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</si>
  <si>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</si>
  <si>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</si>
  <si>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</si>
  <si>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</si>
  <si>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</si>
  <si>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</si>
  <si>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</si>
  <si>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</si>
  <si>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</si>
  <si>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</si>
  <si>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</si>
  <si>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</si>
  <si>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</si>
  <si>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</si>
  <si>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</si>
  <si>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</si>
  <si>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</si>
  <si>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</si>
  <si>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</si>
  <si>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</si>
  <si>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</si>
  <si>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</si>
  <si>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</si>
  <si>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</si>
  <si>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</si>
  <si>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</si>
  <si>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</si>
  <si>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</si>
  <si>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</si>
  <si>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</si>
  <si>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</si>
  <si>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</si>
  <si>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</si>
  <si>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</si>
  <si>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</si>
  <si>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</si>
  <si>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</si>
  <si>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</si>
  <si>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</si>
  <si>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</si>
  <si>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</si>
  <si>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</si>
  <si>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</si>
  <si>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</si>
  <si>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</si>
  <si>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</si>
  <si>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</si>
  <si>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</si>
  <si>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</si>
  <si>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</si>
  <si>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</si>
  <si>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</si>
  <si>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</si>
  <si>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</si>
  <si>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</si>
  <si>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</si>
  <si>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</si>
  <si>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</si>
  <si>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</si>
  <si>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</si>
  <si>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</si>
  <si>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</si>
  <si>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</si>
  <si>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</si>
  <si>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</si>
  <si>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</si>
  <si>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</si>
  <si>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</si>
  <si>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</si>
  <si>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</si>
  <si>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</si>
  <si>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</si>
  <si>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</si>
  <si>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</si>
  <si>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</si>
  <si>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</si>
  <si>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</si>
  <si>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</si>
  <si>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</si>
  <si>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</si>
  <si>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</si>
  <si>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</si>
  <si>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</si>
  <si>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</si>
  <si>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</si>
  <si>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</si>
  <si>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</si>
  <si>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</si>
  <si>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</si>
  <si>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</si>
  <si>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</si>
  <si>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</si>
  <si>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</si>
  <si>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</si>
  <si>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</si>
  <si>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</si>
  <si>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</si>
  <si>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</si>
  <si>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</si>
  <si>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</si>
  <si>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</si>
  <si>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</si>
  <si>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</si>
  <si>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</si>
  <si>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</si>
  <si>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</si>
  <si>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</si>
  <si>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</si>
  <si>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</si>
  <si>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</si>
  <si>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</si>
  <si>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</si>
  <si>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</si>
  <si>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</si>
  <si>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</si>
  <si>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</si>
  <si>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</si>
  <si>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</si>
  <si>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</si>
  <si>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</si>
  <si>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</si>
  <si>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</si>
  <si>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</si>
  <si>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</si>
  <si>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</si>
  <si>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</si>
  <si>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</si>
  <si>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</si>
  <si>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</si>
  <si>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</si>
  <si>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</si>
  <si>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</si>
  <si>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</si>
  <si>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</si>
  <si>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</si>
  <si>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</si>
  <si>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</si>
  <si>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</si>
  <si>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</si>
  <si>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</si>
  <si>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</si>
  <si>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</si>
  <si>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</si>
  <si>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</si>
  <si>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</si>
  <si>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</si>
  <si>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</si>
  <si>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</si>
  <si>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</si>
  <si>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</si>
  <si>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</si>
  <si>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</si>
  <si>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</si>
  <si>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</si>
  <si>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</si>
  <si>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</si>
  <si>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</si>
  <si>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</si>
  <si>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</si>
  <si>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</si>
  <si>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</si>
  <si>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</si>
  <si>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</si>
  <si>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</si>
  <si>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</si>
  <si>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</si>
  <si>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</si>
  <si>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</si>
  <si>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</si>
  <si>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</si>
  <si>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</si>
  <si>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</si>
  <si>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</si>
  <si>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</si>
  <si>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</si>
  <si>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</si>
  <si>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</si>
  <si>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</si>
  <si>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</si>
  <si>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</si>
  <si>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</si>
  <si>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</si>
  <si>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</si>
  <si>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</si>
  <si>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</si>
  <si>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</si>
  <si>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</si>
  <si>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</si>
  <si>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</si>
  <si>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</si>
  <si>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</si>
  <si>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</si>
  <si>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</si>
  <si>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</si>
  <si>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</si>
  <si>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</si>
  <si>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</si>
  <si>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</si>
  <si>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</si>
  <si>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</si>
  <si>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</si>
  <si>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</si>
  <si>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</si>
  <si>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</si>
  <si>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</si>
  <si>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</si>
  <si>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</si>
  <si>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</si>
  <si>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</si>
  <si>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</si>
  <si>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</si>
  <si>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</si>
  <si>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</si>
  <si>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</si>
  <si>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</si>
  <si>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</si>
  <si>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</si>
  <si>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</si>
  <si>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</si>
  <si>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</si>
  <si>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</si>
  <si>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</si>
  <si>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</si>
  <si>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</si>
  <si>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</si>
  <si>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</si>
  <si>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</si>
  <si>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</si>
  <si>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</si>
  <si>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</si>
  <si>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</si>
  <si>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</si>
  <si>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</si>
  <si>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</si>
  <si>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</si>
  <si>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</si>
  <si>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</si>
  <si>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</si>
  <si>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</si>
  <si>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</si>
  <si>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</si>
  <si>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</si>
  <si>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</si>
  <si>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</si>
  <si>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</si>
  <si>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</si>
  <si>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</si>
  <si>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</si>
  <si>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</si>
  <si>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</si>
  <si>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</si>
  <si>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</si>
  <si>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</si>
  <si>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</si>
  <si>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</si>
  <si>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</si>
  <si>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</si>
  <si>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</si>
  <si>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</si>
  <si>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</si>
  <si>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</si>
  <si>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</si>
  <si>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</si>
  <si>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</si>
  <si>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</si>
  <si>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</si>
  <si>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</si>
  <si>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</si>
  <si>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</si>
  <si>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</si>
  <si>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</si>
  <si>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</si>
  <si>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</si>
  <si>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</si>
  <si>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</si>
  <si>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</si>
  <si>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</si>
  <si>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</si>
  <si>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</si>
  <si>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</si>
  <si>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</si>
  <si>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</si>
  <si>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</si>
  <si>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</si>
  <si>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</si>
  <si>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</si>
  <si>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</si>
  <si>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</si>
  <si>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</si>
  <si>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</si>
  <si>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</si>
  <si>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</si>
  <si>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</si>
  <si>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</si>
  <si>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</si>
  <si>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</si>
  <si>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</si>
  <si>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</si>
  <si>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</si>
  <si>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</si>
  <si>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</si>
  <si>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</si>
  <si>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</si>
  <si>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</si>
  <si>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</si>
  <si>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</si>
  <si>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</si>
  <si>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</si>
  <si>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</si>
  <si>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</si>
  <si>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</si>
  <si>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</si>
  <si>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</si>
  <si>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</si>
  <si>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</si>
  <si>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</si>
  <si>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</si>
  <si>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</si>
  <si>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</si>
  <si>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</si>
  <si>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</si>
  <si>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</si>
  <si>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</si>
  <si>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</si>
  <si>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</si>
  <si>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</si>
  <si>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</si>
  <si>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</si>
  <si>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</si>
  <si>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</si>
  <si>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</si>
  <si>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</si>
  <si>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</si>
  <si>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</si>
  <si>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</si>
  <si>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</si>
  <si>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</si>
  <si>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</si>
  <si>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</si>
  <si>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</si>
  <si>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</si>
  <si>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</si>
  <si>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</si>
  <si>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</si>
  <si>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</si>
  <si>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</si>
  <si>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</si>
  <si>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</si>
  <si>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</si>
  <si>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</si>
  <si>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</si>
  <si>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</si>
  <si>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</si>
  <si>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</si>
  <si>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</si>
  <si>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</si>
  <si>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</si>
  <si>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</si>
  <si>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</si>
  <si>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</si>
  <si>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</si>
  <si>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</si>
  <si>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</si>
  <si>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</si>
  <si>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</si>
  <si>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</si>
  <si>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</si>
  <si>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</si>
  <si>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</si>
  <si>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</si>
  <si>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</si>
  <si>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</si>
  <si>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</si>
  <si>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</si>
  <si>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</si>
  <si>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</si>
  <si>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</si>
  <si>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</si>
  <si>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</si>
  <si>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</si>
  <si>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</si>
  <si>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</si>
  <si>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</si>
  <si>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</si>
  <si>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</si>
  <si>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</si>
  <si>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</si>
  <si>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</si>
  <si>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</si>
  <si>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</si>
  <si>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</si>
  <si>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</si>
  <si>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</si>
  <si>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</si>
  <si>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</si>
  <si>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</si>
  <si>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</si>
  <si>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</si>
  <si>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</si>
  <si>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</si>
  <si>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</si>
  <si>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</si>
  <si>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</si>
  <si>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</si>
  <si>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</si>
  <si>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</si>
  <si>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</si>
  <si>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</si>
  <si>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</si>
  <si>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</si>
  <si>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</si>
  <si>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</si>
  <si>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</si>
  <si>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</si>
  <si>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</si>
  <si>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</si>
  <si>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</si>
  <si>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</si>
  <si>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</si>
  <si>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</si>
  <si>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</si>
  <si>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</si>
  <si>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</si>
  <si>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</si>
  <si>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</si>
  <si>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</si>
  <si>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</si>
  <si>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</si>
  <si>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</si>
  <si>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</si>
  <si>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</si>
  <si>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</si>
  <si>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</si>
  <si>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</si>
  <si>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</si>
  <si>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</si>
  <si>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</si>
  <si>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</si>
  <si>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</si>
  <si>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</si>
  <si>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</si>
  <si>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</si>
  <si>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</si>
  <si>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</si>
  <si>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</si>
  <si>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</si>
  <si>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</si>
  <si>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</si>
  <si>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</si>
  <si>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</si>
  <si>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</si>
  <si>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</si>
  <si>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</si>
  <si>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</si>
  <si>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</si>
  <si>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</si>
  <si>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</si>
  <si>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</si>
  <si>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</si>
  <si>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</si>
  <si>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</si>
  <si>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</si>
  <si>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</si>
  <si>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</si>
  <si>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</si>
  <si>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</si>
  <si>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</si>
  <si>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</si>
  <si>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</si>
  <si>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</si>
  <si>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</si>
  <si>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</si>
  <si>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</si>
  <si>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</si>
  <si>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</si>
  <si>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</si>
  <si>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</si>
  <si>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</si>
  <si>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</si>
  <si>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</si>
  <si>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</si>
  <si>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</si>
  <si>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</si>
  <si>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</si>
  <si>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</si>
  <si>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</si>
  <si>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</si>
  <si>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</si>
  <si>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</si>
  <si>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</si>
  <si>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</si>
  <si>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</si>
  <si>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</si>
  <si>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</si>
  <si>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</si>
  <si>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</si>
  <si>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</si>
  <si>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</si>
  <si>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</si>
  <si>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</si>
  <si>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</si>
  <si>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</si>
  <si>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</si>
  <si>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</si>
  <si>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</si>
  <si>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</si>
  <si>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</si>
  <si>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</si>
  <si>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</si>
  <si>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</si>
  <si>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</si>
  <si>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</si>
  <si>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</si>
  <si>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</si>
  <si>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</si>
  <si>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</si>
  <si>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</si>
  <si>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</si>
  <si>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</si>
  <si>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</si>
  <si>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</si>
  <si>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</si>
  <si>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</si>
  <si>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</si>
  <si>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</si>
  <si>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</si>
  <si>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</si>
  <si>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</si>
  <si>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</si>
  <si>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</si>
  <si>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</si>
  <si>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</si>
  <si>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</si>
  <si>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</si>
  <si>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</si>
  <si>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</si>
  <si>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</si>
  <si>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</si>
  <si>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</si>
  <si>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</si>
  <si>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</si>
  <si>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</si>
  <si>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</si>
  <si>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</si>
  <si>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</si>
  <si>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</si>
  <si>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</si>
  <si>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</si>
  <si>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</si>
  <si>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</si>
  <si>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</si>
  <si>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</si>
  <si>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</si>
  <si>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</si>
  <si>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</si>
  <si>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</si>
  <si>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</si>
  <si>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</si>
  <si>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</si>
  <si>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</si>
  <si>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</si>
  <si>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</si>
  <si>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</si>
  <si>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</si>
  <si>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</si>
  <si>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</si>
  <si>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</si>
  <si>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</si>
  <si>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</si>
  <si>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</si>
  <si>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</si>
  <si>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</si>
  <si>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</si>
  <si>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</si>
  <si>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</si>
  <si>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</si>
  <si>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</si>
  <si>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</si>
  <si>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</si>
  <si>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</si>
  <si>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</si>
  <si>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</si>
  <si>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</si>
  <si>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</si>
  <si>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</si>
  <si>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</si>
  <si>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</si>
  <si>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</si>
  <si>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</si>
  <si>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</si>
  <si>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</si>
  <si>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</si>
  <si>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</si>
  <si>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</si>
  <si>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</si>
  <si>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</si>
  <si>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</si>
  <si>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</si>
  <si>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</si>
  <si>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</si>
  <si>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</si>
  <si>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</si>
  <si>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</si>
  <si>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</si>
  <si>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</si>
  <si>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</si>
  <si>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</si>
  <si>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</si>
  <si>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</si>
  <si>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</si>
  <si>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</si>
  <si>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</si>
  <si>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</si>
  <si>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</si>
  <si>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</si>
  <si>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</si>
  <si>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</si>
  <si>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</si>
  <si>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</si>
  <si>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</si>
  <si>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</si>
  <si>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</si>
  <si>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</si>
  <si>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</si>
  <si>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</si>
  <si>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</si>
  <si>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</si>
  <si>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</si>
  <si>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</si>
  <si>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</si>
  <si>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</si>
  <si>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</si>
  <si>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</si>
  <si>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</si>
  <si>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</si>
  <si>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</si>
  <si>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</si>
  <si>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</si>
  <si>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</si>
  <si>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</si>
  <si>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</si>
  <si>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</si>
  <si>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</si>
  <si>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</si>
  <si>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</si>
  <si>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</si>
  <si>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</si>
  <si>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</si>
  <si>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</si>
  <si>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</si>
  <si>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</si>
  <si>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</si>
  <si>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</si>
  <si>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</si>
  <si>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</si>
  <si>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</si>
  <si>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</si>
  <si>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</si>
  <si>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</si>
  <si>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</si>
  <si>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</si>
  <si>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</si>
  <si>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</si>
  <si>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</si>
  <si>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</si>
  <si>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</si>
  <si>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</si>
  <si>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</si>
  <si>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</si>
  <si>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</si>
  <si>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</si>
  <si>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</si>
  <si>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</si>
  <si>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</si>
  <si>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</si>
  <si>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</si>
  <si>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</si>
  <si>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</si>
  <si>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</si>
  <si>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</si>
  <si>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</si>
  <si>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</si>
  <si>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</si>
  <si>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</si>
  <si>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</si>
  <si>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</si>
  <si>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</si>
  <si>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</si>
  <si>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</si>
  <si>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</si>
  <si>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</si>
  <si>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</si>
  <si>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</si>
  <si>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</si>
  <si>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</si>
  <si>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</si>
  <si>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</si>
  <si>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</si>
  <si>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</si>
  <si>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</si>
  <si>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</si>
  <si>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</si>
  <si>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</si>
  <si>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</si>
  <si>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</si>
  <si>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</si>
  <si>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</si>
  <si>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</si>
  <si>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</si>
  <si>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</si>
  <si>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</si>
  <si>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</si>
  <si>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</si>
  <si>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</si>
  <si>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</si>
  <si>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</si>
  <si>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</si>
  <si>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</si>
  <si>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</si>
  <si>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</si>
  <si>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</si>
  <si>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</si>
  <si>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</si>
  <si>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</si>
  <si>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</si>
  <si>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</si>
  <si>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</si>
  <si>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</si>
  <si>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</si>
  <si>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</si>
  <si>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</si>
  <si>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</si>
  <si>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</si>
  <si>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</si>
  <si>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</si>
  <si>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</si>
  <si>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</si>
  <si>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</si>
  <si>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</si>
  <si>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</si>
  <si>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</si>
  <si>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</si>
  <si>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</si>
  <si>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</si>
  <si>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</si>
  <si>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</si>
  <si>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</si>
  <si>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</si>
  <si>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</si>
  <si>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</si>
  <si>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</si>
  <si>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</si>
  <si>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</si>
  <si>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</si>
  <si>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</si>
  <si>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</si>
  <si>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</si>
  <si>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</si>
  <si>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</si>
  <si>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</si>
  <si>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</si>
  <si>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</si>
  <si>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</si>
  <si>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</si>
  <si>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</si>
  <si>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</si>
  <si>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</si>
  <si>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</si>
  <si>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</si>
  <si>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</si>
  <si>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</si>
  <si>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</si>
  <si>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</si>
  <si>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</si>
  <si>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</si>
  <si>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</si>
  <si>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</si>
  <si>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</si>
  <si>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</si>
  <si>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</si>
  <si>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</si>
  <si>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</si>
  <si>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</si>
  <si>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</si>
  <si>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</si>
  <si>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</si>
  <si>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</si>
  <si>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</si>
  <si>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</si>
  <si>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</si>
  <si>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</si>
  <si>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</si>
  <si>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</si>
  <si>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</si>
  <si>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</si>
  <si>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</si>
  <si>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</si>
  <si>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</si>
  <si>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</si>
  <si>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</si>
  <si>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</si>
  <si>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</si>
  <si>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</si>
  <si>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</si>
  <si>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</si>
  <si>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</si>
  <si>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</si>
  <si>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</si>
  <si>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</si>
  <si>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</si>
  <si>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</si>
  <si>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</si>
  <si>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</si>
  <si>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</si>
  <si>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</si>
  <si>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</si>
  <si>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</si>
  <si>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</si>
  <si>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</si>
  <si>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</si>
  <si>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</si>
  <si>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</si>
  <si>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</si>
  <si>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</si>
  <si>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</si>
  <si>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</si>
  <si>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</si>
  <si>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</si>
  <si>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</si>
  <si>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</si>
  <si>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</si>
  <si>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</si>
  <si>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</si>
  <si>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</si>
  <si>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</si>
  <si>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</si>
  <si>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</si>
  <si>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</si>
  <si>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</si>
  <si>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</si>
  <si>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</si>
  <si>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</si>
  <si>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</si>
  <si>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</si>
  <si>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</si>
  <si>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</si>
  <si>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</si>
  <si>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</si>
  <si>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</si>
  <si>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</si>
  <si>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</si>
  <si>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</si>
  <si>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</si>
  <si>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</si>
  <si>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</si>
  <si>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</si>
  <si>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</si>
  <si>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</si>
  <si>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</si>
  <si>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</si>
  <si>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</si>
  <si>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</si>
  <si>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</si>
  <si>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</si>
  <si>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</si>
  <si>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</si>
  <si>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</si>
  <si>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</si>
  <si>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</si>
  <si>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</si>
  <si>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</si>
  <si>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</si>
  <si>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</si>
  <si>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</si>
  <si>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</si>
  <si>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</si>
  <si>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</si>
  <si>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</si>
  <si>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</si>
  <si>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</si>
  <si>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</si>
  <si>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</si>
  <si>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</si>
  <si>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</si>
  <si>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</si>
  <si>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</si>
  <si>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</si>
  <si>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</si>
  <si>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</si>
  <si>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</si>
  <si>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</si>
  <si>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</si>
  <si>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</si>
  <si>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</si>
  <si>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</si>
  <si>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</si>
  <si>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</si>
  <si>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</si>
  <si>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</si>
  <si>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</si>
  <si>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</si>
  <si>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</si>
  <si>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</si>
  <si>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</si>
  <si>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</si>
  <si>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</si>
  <si>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</si>
  <si>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</si>
  <si>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</si>
  <si>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</si>
  <si>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</si>
  <si>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</si>
  <si>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</si>
  <si>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</si>
  <si>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</si>
  <si>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</si>
  <si>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</si>
  <si>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</si>
  <si>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</si>
  <si>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</si>
  <si>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</si>
  <si>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</si>
  <si>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</si>
  <si>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</si>
  <si>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</si>
  <si>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</si>
  <si>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</si>
  <si>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</si>
  <si>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</si>
  <si>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</si>
  <si>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</si>
  <si>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</si>
  <si>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</si>
  <si>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</si>
  <si>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</si>
  <si>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</si>
  <si>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</si>
  <si>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</si>
  <si>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</si>
  <si>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</si>
  <si>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</si>
  <si>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</si>
  <si>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</si>
  <si>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</si>
  <si>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</si>
  <si>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</si>
  <si>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</si>
  <si>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</si>
  <si>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</si>
  <si>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</si>
  <si>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</si>
  <si>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</si>
  <si>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</si>
  <si>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</si>
  <si>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</si>
  <si>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</si>
  <si>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</si>
  <si>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</si>
  <si>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</si>
  <si>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</si>
  <si>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</si>
  <si>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</si>
  <si>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</si>
  <si>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</si>
  <si>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</si>
  <si>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</si>
  <si>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</si>
  <si>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</si>
  <si>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</si>
  <si>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</si>
  <si>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</si>
  <si>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</si>
  <si>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</si>
  <si>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</si>
  <si>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</si>
  <si>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</si>
  <si>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</si>
  <si>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</si>
  <si>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</si>
  <si>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</si>
  <si>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</si>
  <si>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</si>
  <si>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</si>
  <si>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</si>
  <si>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</si>
  <si>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</si>
  <si>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</si>
  <si>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</si>
  <si>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</si>
  <si>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</si>
  <si>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</si>
  <si>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</si>
  <si>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</si>
  <si>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</si>
  <si>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</si>
  <si>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</si>
  <si>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</si>
  <si>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</si>
  <si>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</si>
  <si>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</si>
  <si>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</si>
  <si>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</si>
  <si>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</si>
  <si>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</si>
  <si>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</si>
  <si>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</si>
  <si>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</si>
  <si>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</si>
  <si>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</si>
  <si>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</si>
  <si>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</si>
  <si>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</si>
  <si>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</si>
  <si>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</si>
  <si>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</si>
  <si>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</si>
  <si>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</si>
  <si>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</si>
  <si>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</si>
  <si>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</si>
  <si>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</si>
  <si>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</si>
  <si>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</si>
  <si>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</si>
  <si>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</si>
  <si>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</si>
  <si>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</si>
  <si>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</si>
  <si>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</si>
  <si>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</si>
  <si>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</si>
  <si>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</si>
  <si>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</si>
  <si>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</si>
  <si>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</si>
  <si>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</si>
  <si>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</si>
  <si>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</si>
  <si>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</si>
  <si>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</si>
  <si>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</si>
  <si>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</si>
  <si>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</si>
  <si>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</si>
  <si>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</si>
  <si>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</si>
  <si>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</si>
  <si>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</si>
  <si>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</si>
  <si>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</si>
  <si>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</si>
  <si>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</si>
  <si>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</si>
  <si>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</si>
  <si>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</si>
  <si>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</si>
  <si>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</si>
  <si>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</si>
  <si>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</si>
  <si>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</si>
  <si>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</si>
  <si>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</si>
  <si>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</si>
  <si>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</si>
  <si>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</si>
  <si>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</si>
  <si>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</si>
  <si>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</si>
  <si>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</si>
  <si>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</si>
  <si>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</si>
  <si>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</si>
  <si>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</si>
  <si>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</si>
  <si>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</si>
  <si>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</si>
  <si>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</si>
  <si>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</si>
  <si>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</si>
  <si>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</si>
  <si>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</si>
  <si>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</si>
  <si>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</si>
  <si>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</si>
  <si>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</si>
  <si>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</si>
  <si>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</si>
  <si>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</si>
  <si>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</si>
  <si>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</si>
  <si>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</si>
  <si>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</si>
  <si>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</si>
  <si>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</si>
  <si>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</si>
  <si>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</si>
  <si>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</si>
  <si>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</si>
  <si>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</si>
  <si>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</si>
  <si>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</si>
  <si>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</si>
  <si>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</si>
  <si>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</si>
  <si>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</si>
  <si>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</si>
  <si>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</si>
  <si>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</si>
  <si>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</si>
  <si>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</si>
  <si>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</si>
  <si>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</si>
  <si>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</si>
  <si>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</si>
  <si>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</si>
  <si>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</si>
  <si>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</si>
  <si>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</si>
  <si>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</si>
  <si>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</si>
  <si>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</si>
  <si>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</si>
  <si>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</si>
  <si>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</si>
  <si>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</si>
  <si>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</si>
  <si>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</si>
  <si>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</si>
  <si>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</si>
  <si>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</si>
  <si>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</si>
  <si>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</si>
  <si>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</si>
  <si>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</si>
  <si>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</si>
  <si>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</si>
  <si>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</si>
  <si>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</si>
  <si>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</si>
  <si>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</si>
  <si>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</si>
  <si>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</si>
  <si>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</si>
  <si>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</si>
  <si>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</si>
  <si>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</si>
  <si>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</si>
  <si>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</si>
  <si>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</si>
  <si>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</si>
  <si>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</si>
  <si>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</si>
  <si>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</si>
  <si>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</si>
  <si>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</si>
  <si>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</si>
  <si>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</si>
  <si>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</si>
  <si>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</si>
  <si>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</si>
  <si>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</si>
  <si>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</si>
  <si>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</si>
  <si>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</si>
  <si>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</si>
  <si>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</si>
  <si>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</si>
  <si>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</si>
  <si>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</si>
  <si>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</si>
  <si>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</si>
  <si>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</si>
  <si>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</si>
  <si>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</si>
  <si>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</si>
  <si>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</si>
  <si>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</si>
  <si>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</si>
  <si>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</si>
  <si>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</si>
  <si>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</si>
  <si>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</si>
  <si>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</si>
  <si>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</si>
  <si>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</si>
  <si>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</si>
  <si>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</si>
  <si>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</si>
  <si>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</si>
  <si>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</si>
  <si>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</si>
  <si>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</si>
  <si>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</si>
  <si>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</si>
  <si>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</si>
  <si>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</si>
  <si>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</si>
  <si>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</si>
  <si>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</si>
  <si>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</si>
  <si>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</si>
  <si>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</si>
  <si>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</si>
  <si>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</si>
  <si>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</si>
  <si>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</si>
  <si>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</si>
  <si>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</si>
  <si>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</si>
  <si>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</si>
  <si>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</si>
  <si>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</si>
  <si>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</si>
  <si>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</si>
  <si>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</si>
  <si>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</si>
  <si>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</si>
  <si>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</si>
  <si>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</si>
  <si>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</si>
  <si>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</si>
  <si>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</si>
  <si>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</si>
  <si>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</si>
  <si>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</si>
  <si>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</si>
  <si>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</si>
  <si>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</si>
  <si>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</si>
  <si>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</si>
  <si>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</si>
  <si>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</si>
  <si>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</si>
  <si>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</si>
  <si>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</si>
  <si>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</si>
  <si>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</si>
  <si>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</si>
  <si>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</si>
  <si>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</si>
  <si>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</si>
  <si>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</si>
  <si>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</si>
  <si>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</si>
  <si>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</si>
  <si>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</si>
  <si>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</si>
  <si>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</si>
  <si>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</si>
  <si>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</si>
  <si>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</si>
  <si>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</si>
  <si>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</si>
  <si>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</si>
  <si>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</si>
  <si>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</si>
  <si>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</si>
  <si>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</si>
  <si>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</si>
  <si>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</si>
  <si>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</si>
  <si>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</si>
  <si>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</si>
  <si>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</si>
  <si>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</si>
  <si>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</si>
  <si>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</si>
  <si>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</si>
  <si>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</si>
  <si>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</si>
  <si>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</si>
  <si>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</si>
  <si>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</si>
  <si>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</si>
  <si>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</si>
  <si>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</si>
  <si>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</si>
  <si>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</si>
  <si>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</si>
  <si>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</si>
  <si>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</si>
  <si>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</si>
  <si>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</si>
  <si>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</si>
  <si>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</si>
  <si>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</si>
  <si>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</si>
  <si>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</si>
  <si>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</si>
  <si>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</si>
  <si>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</si>
  <si>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</si>
  <si>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</si>
  <si>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</si>
  <si>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</si>
  <si>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</si>
  <si>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</si>
  <si>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</si>
  <si>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</si>
  <si>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</si>
  <si>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</si>
  <si>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</si>
  <si>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</si>
  <si>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</si>
  <si>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</si>
  <si>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</si>
  <si>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</si>
  <si>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</si>
  <si>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</si>
  <si>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</si>
  <si>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</si>
  <si>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</si>
  <si>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</si>
  <si>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</si>
  <si>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</si>
  <si>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</si>
  <si>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</si>
  <si>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</si>
  <si>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</si>
  <si>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</si>
  <si>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</si>
  <si>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</si>
  <si>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</si>
  <si>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</si>
  <si>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</si>
  <si>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</si>
  <si>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</si>
  <si>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</si>
  <si>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</si>
  <si>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</si>
  <si>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</si>
  <si>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</si>
  <si>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</si>
  <si>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</si>
  <si>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</si>
  <si>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</si>
  <si>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</si>
  <si>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</si>
  <si>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</si>
  <si>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</si>
  <si>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</si>
  <si>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</si>
  <si>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</si>
  <si>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</si>
  <si>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</si>
  <si>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</si>
  <si>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</si>
  <si>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</si>
  <si>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</si>
  <si>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</si>
  <si>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</si>
  <si>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</si>
  <si>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</si>
  <si>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</si>
  <si>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</si>
  <si>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</si>
  <si>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</si>
  <si>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</si>
  <si>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</si>
  <si>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</si>
  <si>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</si>
  <si>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</si>
  <si>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</si>
  <si>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</si>
  <si>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</si>
  <si>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</si>
  <si>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</si>
  <si>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</si>
  <si>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</si>
  <si>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</si>
  <si>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</si>
  <si>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</si>
  <si>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</si>
  <si>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</si>
  <si>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</si>
  <si>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</si>
  <si>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</si>
  <si>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</si>
  <si>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</si>
  <si>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</si>
  <si>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</si>
  <si>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</si>
  <si>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</si>
  <si>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</si>
  <si>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</si>
  <si>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</si>
  <si>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</si>
  <si>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</si>
  <si>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</si>
  <si>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</si>
  <si>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</si>
  <si>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</si>
  <si>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</si>
  <si>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</si>
  <si>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</si>
  <si>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</si>
  <si>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</si>
  <si>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</si>
  <si>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</si>
  <si>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</si>
  <si>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</si>
  <si>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</si>
  <si>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</si>
  <si>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</si>
  <si>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</si>
  <si>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</si>
  <si>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</si>
  <si>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</si>
  <si>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</si>
  <si>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</si>
  <si>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</si>
  <si>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</si>
  <si>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</si>
  <si>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</si>
  <si>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</si>
  <si>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</si>
  <si>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</si>
  <si>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</si>
  <si>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</si>
  <si>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</si>
  <si>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</si>
  <si>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</si>
  <si>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</si>
  <si>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</si>
  <si>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</si>
  <si>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</si>
  <si>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</si>
  <si>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</si>
  <si>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</si>
  <si>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</si>
  <si>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</si>
  <si>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</si>
  <si>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</si>
  <si>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</si>
  <si>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</si>
  <si>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</si>
  <si>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</si>
  <si>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</si>
  <si>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</si>
  <si>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</si>
  <si>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</si>
  <si>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</si>
  <si>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</si>
  <si>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</si>
  <si>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</si>
  <si>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</si>
  <si>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</si>
  <si>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</si>
  <si>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</si>
  <si>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</si>
  <si>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</si>
  <si>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</si>
  <si>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</si>
  <si>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</si>
  <si>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</si>
  <si>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</si>
  <si>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</si>
  <si>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</si>
  <si>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</si>
  <si>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</si>
  <si>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</si>
  <si>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</si>
  <si>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</si>
  <si>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</si>
  <si>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</si>
  <si>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</si>
  <si>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</si>
  <si>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</si>
  <si>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</si>
  <si>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</si>
  <si>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</si>
  <si>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</si>
  <si>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</si>
  <si>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</si>
  <si>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</si>
  <si>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</si>
  <si>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</si>
  <si>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</si>
  <si>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</si>
  <si>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</si>
  <si>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</si>
  <si>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</si>
  <si>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</si>
  <si>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</si>
  <si>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</si>
  <si>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</si>
  <si>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</si>
  <si>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</si>
  <si>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</si>
  <si>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</si>
  <si>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</si>
  <si>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</si>
  <si>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</si>
  <si>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</si>
  <si>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</si>
  <si>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</si>
  <si>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</si>
  <si>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</si>
  <si>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</si>
  <si>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</si>
  <si>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</si>
  <si>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</si>
  <si>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</si>
  <si>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</si>
  <si>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</si>
  <si>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</si>
  <si>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</si>
  <si>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</si>
  <si>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</si>
  <si>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</si>
  <si>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</si>
  <si>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</si>
  <si>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</si>
  <si>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</si>
  <si>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</si>
  <si>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</si>
  <si>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</si>
  <si>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</si>
  <si>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</si>
  <si>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</si>
  <si>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</si>
  <si>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</si>
  <si>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</si>
  <si>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</si>
  <si>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</si>
  <si>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</si>
  <si>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</si>
  <si>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</si>
  <si>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</si>
  <si>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</si>
  <si>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</si>
  <si>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</si>
  <si>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</si>
  <si>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</si>
  <si>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</si>
  <si>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</si>
  <si>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</si>
  <si>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</si>
  <si>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</si>
  <si>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</si>
  <si>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</si>
  <si>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</si>
  <si>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</si>
  <si>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</si>
  <si>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</si>
  <si>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</si>
  <si>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</si>
  <si>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</si>
  <si>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</si>
  <si>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</si>
  <si>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</si>
  <si>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</si>
  <si>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</si>
  <si>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</si>
  <si>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</si>
  <si>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</si>
  <si>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</si>
  <si>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</si>
  <si>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</si>
  <si>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</si>
  <si>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</si>
  <si>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</si>
  <si>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</si>
  <si>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</si>
  <si>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</si>
  <si>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</si>
  <si>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</si>
  <si>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</si>
  <si>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</si>
  <si>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</si>
  <si>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</si>
  <si>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</si>
  <si>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</si>
  <si>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</si>
  <si>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</si>
  <si>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</si>
  <si>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</si>
  <si>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</si>
  <si>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</si>
  <si>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</si>
  <si>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</si>
  <si>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</si>
  <si>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</si>
  <si>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</si>
  <si>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</si>
  <si>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</si>
  <si>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</si>
  <si>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</si>
  <si>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</si>
  <si>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</si>
  <si>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</si>
  <si>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</si>
  <si>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</si>
  <si>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</si>
  <si>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</si>
  <si>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</si>
  <si>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</si>
  <si>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</si>
  <si>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</si>
  <si>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</si>
  <si>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</si>
  <si>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</si>
  <si>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</si>
  <si>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</si>
  <si>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</si>
  <si>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</si>
  <si>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</si>
  <si>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</si>
  <si>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</si>
  <si>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</si>
  <si>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</si>
  <si>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</si>
  <si>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</si>
  <si>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</si>
  <si>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</si>
  <si>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</si>
  <si>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</si>
  <si>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</si>
  <si>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</si>
  <si>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</si>
  <si>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</si>
  <si>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</si>
  <si>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</si>
  <si>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</si>
  <si>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</si>
  <si>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</si>
  <si>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</si>
  <si>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</si>
  <si>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</si>
  <si>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</si>
  <si>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</si>
  <si>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</si>
  <si>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</si>
  <si>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</si>
  <si>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</si>
  <si>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</si>
  <si>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</si>
  <si>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</si>
  <si>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</si>
  <si>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</si>
  <si>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</si>
  <si>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</si>
  <si>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</si>
  <si>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</si>
  <si>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</si>
  <si>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</si>
  <si>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</si>
  <si>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</si>
  <si>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</si>
  <si>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</si>
  <si>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</si>
  <si>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</si>
  <si>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</si>
  <si>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</si>
  <si>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</si>
  <si>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</si>
  <si>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</si>
  <si>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</si>
  <si>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</si>
  <si>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</si>
  <si>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</si>
  <si>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</si>
  <si>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</si>
  <si>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</si>
  <si>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</si>
  <si>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</si>
  <si>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</si>
  <si>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</si>
  <si>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</si>
  <si>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</si>
  <si>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</si>
  <si>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</si>
  <si>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</si>
  <si>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</si>
  <si>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</si>
  <si>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</si>
  <si>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</si>
  <si>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</si>
  <si>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</si>
  <si>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</si>
  <si>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</si>
  <si>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</si>
  <si>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</si>
  <si>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</si>
  <si>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</si>
  <si>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</si>
  <si>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</si>
  <si>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</si>
  <si>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</si>
  <si>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</si>
  <si>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</si>
  <si>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</si>
  <si>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</si>
  <si>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</si>
  <si>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</si>
  <si>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</si>
  <si>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</si>
  <si>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</si>
  <si>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</si>
  <si>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</si>
  <si>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</si>
  <si>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</si>
  <si>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</si>
  <si>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</si>
  <si>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</si>
  <si>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</si>
  <si>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</si>
  <si>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</si>
  <si>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</si>
  <si>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</si>
  <si>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</si>
  <si>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</si>
  <si>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</si>
  <si>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</si>
  <si>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</si>
  <si>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</si>
  <si>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</si>
  <si>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</si>
  <si>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</si>
  <si>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</si>
  <si>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</si>
  <si>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</si>
  <si>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</si>
  <si>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</si>
  <si>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</si>
  <si>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</si>
  <si>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</si>
  <si>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</si>
  <si>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</si>
  <si>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</si>
  <si>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</si>
  <si>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</si>
  <si>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</si>
  <si>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</si>
  <si>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</si>
  <si>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</si>
  <si>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</si>
  <si>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</si>
  <si>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</si>
  <si>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</si>
  <si>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</si>
  <si>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</si>
  <si>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</si>
  <si>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</si>
  <si>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</si>
  <si>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</si>
  <si>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</si>
  <si>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</si>
  <si>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</si>
  <si>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</si>
  <si>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</si>
  <si>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</si>
  <si>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</si>
  <si>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</si>
  <si>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</si>
  <si>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</si>
  <si>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</si>
  <si>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</si>
  <si>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</si>
  <si>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</si>
  <si>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</si>
  <si>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</si>
  <si>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</si>
  <si>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</si>
  <si>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</si>
  <si>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</si>
  <si>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</si>
  <si>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</si>
  <si>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</si>
  <si>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</si>
  <si>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</si>
  <si>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</si>
  <si>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</si>
  <si>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</si>
  <si>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</si>
  <si>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</si>
  <si>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</si>
  <si>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</si>
  <si>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</si>
  <si>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</si>
  <si>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</si>
  <si>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</si>
  <si>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</si>
  <si>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</si>
  <si>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</si>
  <si>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</si>
  <si>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</si>
  <si>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</si>
  <si>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</si>
  <si>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</si>
  <si>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</si>
  <si>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</si>
  <si>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</si>
  <si>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</si>
  <si>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</si>
  <si>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</si>
  <si>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</si>
  <si>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</si>
  <si>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</si>
  <si>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</si>
  <si>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</si>
  <si>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</si>
  <si>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</si>
  <si>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</si>
  <si>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</si>
  <si>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</si>
  <si>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</si>
  <si>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</si>
  <si>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</si>
  <si>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</si>
  <si>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</si>
  <si>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</si>
  <si>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</si>
  <si>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</si>
  <si>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</si>
  <si>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</si>
  <si>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</si>
  <si>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</si>
  <si>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</si>
  <si>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</si>
  <si>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</si>
  <si>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</si>
  <si>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</si>
  <si>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</si>
  <si>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</si>
  <si>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</si>
  <si>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</si>
  <si>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</si>
  <si>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</si>
  <si>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</si>
  <si>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</si>
  <si>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</si>
  <si>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</si>
  <si>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</si>
  <si>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</si>
  <si>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</si>
  <si>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</si>
  <si>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</si>
  <si>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</si>
  <si>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</si>
  <si>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</si>
  <si>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</si>
  <si>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</si>
  <si>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</si>
  <si>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</si>
  <si>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</si>
  <si>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</si>
  <si>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</si>
  <si>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</si>
  <si>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</si>
  <si>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</si>
  <si>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</si>
  <si>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</si>
  <si>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</si>
  <si>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</si>
  <si>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</si>
  <si>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</si>
  <si>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</si>
  <si>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</si>
  <si>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</si>
  <si>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</si>
  <si>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</si>
  <si>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</si>
  <si>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</si>
  <si>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</si>
  <si>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</si>
  <si>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</si>
  <si>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</si>
  <si>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</si>
  <si>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</si>
  <si>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</si>
  <si>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</si>
  <si>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</si>
  <si>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</si>
  <si>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</si>
  <si>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</si>
  <si>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</si>
  <si>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</si>
  <si>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</si>
  <si>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</si>
  <si>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</si>
  <si>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</si>
  <si>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</si>
  <si>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</si>
  <si>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</si>
  <si>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</si>
  <si>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</si>
  <si>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</si>
  <si>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</si>
  <si>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</si>
  <si>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</si>
  <si>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</si>
  <si>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</si>
  <si>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</si>
  <si>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</si>
  <si>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</si>
  <si>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</si>
  <si>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</si>
  <si>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</si>
  <si>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</si>
  <si>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</si>
  <si>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</si>
  <si>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</si>
  <si>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</si>
  <si>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</si>
  <si>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</si>
  <si>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</si>
  <si>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</si>
  <si>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</si>
  <si>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</si>
  <si>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</si>
  <si>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</si>
  <si>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</si>
  <si>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</si>
  <si>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</si>
  <si>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</si>
  <si>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</si>
  <si>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</si>
  <si>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</si>
  <si>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</si>
  <si>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</si>
  <si>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</si>
  <si>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</si>
  <si>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</si>
  <si>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</si>
  <si>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</si>
  <si>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</si>
  <si>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</si>
  <si>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</si>
  <si>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</si>
  <si>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</si>
  <si>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</si>
  <si>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</si>
  <si>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</si>
  <si>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</si>
  <si>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</si>
  <si>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</si>
  <si>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</si>
  <si>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</si>
  <si>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</si>
  <si>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</si>
  <si>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</si>
  <si>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</si>
  <si>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</si>
  <si>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</si>
  <si>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</si>
  <si>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</si>
  <si>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</si>
  <si>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</si>
  <si>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</si>
  <si>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</si>
  <si>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</si>
  <si>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</si>
  <si>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</si>
  <si>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</si>
  <si>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</si>
  <si>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</si>
  <si>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</si>
  <si>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</si>
  <si>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</si>
  <si>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</si>
  <si>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</si>
  <si>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</si>
  <si>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</si>
  <si>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</si>
  <si>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</si>
  <si>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</si>
  <si>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</si>
  <si>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</si>
  <si>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</si>
  <si>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</si>
  <si>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</si>
  <si>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</si>
  <si>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</si>
  <si>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</si>
  <si>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</si>
  <si>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</si>
  <si>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</si>
  <si>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</si>
  <si>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</si>
  <si>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</si>
  <si>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</si>
  <si>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</si>
  <si>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</si>
  <si>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</si>
  <si>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</si>
  <si>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</si>
  <si>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</si>
  <si>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</si>
  <si>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</si>
  <si>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</si>
  <si>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</si>
  <si>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</si>
  <si>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</si>
  <si>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</si>
  <si>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</si>
  <si>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</si>
  <si>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</si>
  <si>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</si>
  <si>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</si>
  <si>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</si>
  <si>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</si>
  <si>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</si>
  <si>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</si>
  <si>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</si>
  <si>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</si>
  <si>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</si>
  <si>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</si>
  <si>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</si>
  <si>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</si>
  <si>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</si>
  <si>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</si>
  <si>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</si>
  <si>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</si>
  <si>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</si>
  <si>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</si>
  <si>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</si>
  <si>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</si>
  <si>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</si>
  <si>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</si>
  <si>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</si>
  <si>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</si>
  <si>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</si>
  <si>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</si>
  <si>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</si>
  <si>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</si>
  <si>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</si>
  <si>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</si>
  <si>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</si>
  <si>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</si>
  <si>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</si>
  <si>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</si>
  <si>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</si>
  <si>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</si>
  <si>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</si>
  <si>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</si>
  <si>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</si>
  <si>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</si>
  <si>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</si>
  <si>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</si>
  <si>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</si>
  <si>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</si>
  <si>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</si>
  <si>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</si>
  <si>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</si>
  <si>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</si>
  <si>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</si>
  <si>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</si>
  <si>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</si>
  <si>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</si>
  <si>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</si>
  <si>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</si>
  <si>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</si>
  <si>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</si>
  <si>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</si>
  <si>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</si>
  <si>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</si>
  <si>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</si>
  <si>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</si>
  <si>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</si>
  <si>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</si>
  <si>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</si>
  <si>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</si>
  <si>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</si>
  <si>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</si>
  <si>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</si>
  <si>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</si>
  <si>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</si>
  <si>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</si>
  <si>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</si>
  <si>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</si>
  <si>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</si>
  <si>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</si>
  <si>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</si>
  <si>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</si>
  <si>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</si>
  <si>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</si>
  <si>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</si>
  <si>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</si>
  <si>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</si>
  <si>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</si>
  <si>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</si>
  <si>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</si>
  <si>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</si>
  <si>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</si>
  <si>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</si>
  <si>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</si>
  <si>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</si>
  <si>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</si>
  <si>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</si>
  <si>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</si>
  <si>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</si>
  <si>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</si>
  <si>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</si>
  <si>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</si>
  <si>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</si>
  <si>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</si>
  <si>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</si>
  <si>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</si>
  <si>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</si>
  <si>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</si>
  <si>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</si>
  <si>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</si>
  <si>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</si>
  <si>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</si>
  <si>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</si>
  <si>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</si>
  <si>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</si>
  <si>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</si>
  <si>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</si>
  <si>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</si>
  <si>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</si>
  <si>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</si>
  <si>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</si>
  <si>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</si>
  <si>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</si>
  <si>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</si>
  <si>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</si>
  <si>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</si>
  <si>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</si>
  <si>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</si>
  <si>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</si>
  <si>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</si>
  <si>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</si>
  <si>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</si>
  <si>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</si>
  <si>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</si>
  <si>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</si>
  <si>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</si>
  <si>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</si>
  <si>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</si>
  <si>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</si>
  <si>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</si>
  <si>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</si>
  <si>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</si>
  <si>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</si>
  <si>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</si>
  <si>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</si>
  <si>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</si>
  <si>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</si>
  <si>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</si>
  <si>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</si>
  <si>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</si>
  <si>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</si>
  <si>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</si>
  <si>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</si>
  <si>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</si>
  <si>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</si>
  <si>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</si>
  <si>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</si>
  <si>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</si>
  <si>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</si>
  <si>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</si>
  <si>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</si>
  <si>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</si>
  <si>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</si>
  <si>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</si>
  <si>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</si>
  <si>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</si>
  <si>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</si>
  <si>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</si>
  <si>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</si>
  <si>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</si>
  <si>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</si>
  <si>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</si>
  <si>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</si>
  <si>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</si>
  <si>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</si>
  <si>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</si>
  <si>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</si>
  <si>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</si>
  <si>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</si>
  <si>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</si>
  <si>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</si>
  <si>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</si>
  <si>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</si>
  <si>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</si>
  <si>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</si>
  <si>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</si>
  <si>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</si>
  <si>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</si>
  <si>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</si>
  <si>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</si>
  <si>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</si>
  <si>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</si>
  <si>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</si>
  <si>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</si>
  <si>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</si>
  <si>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</si>
  <si>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</si>
  <si>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</si>
  <si>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</si>
  <si>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</si>
  <si>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</si>
  <si>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</si>
  <si>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</si>
  <si>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</si>
  <si>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</si>
  <si>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</si>
  <si>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</si>
  <si>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</si>
  <si>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</si>
  <si>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</si>
  <si>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</si>
  <si>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</si>
  <si>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</si>
  <si>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</si>
  <si>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</si>
  <si>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</si>
  <si>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</si>
  <si>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</si>
  <si>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</si>
  <si>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</si>
  <si>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</si>
  <si>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</si>
  <si>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</si>
  <si>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</si>
  <si>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</si>
  <si>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</si>
  <si>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</si>
  <si>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</si>
  <si>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</si>
  <si>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</si>
  <si>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</si>
  <si>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</si>
  <si>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</si>
  <si>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</si>
  <si>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</si>
  <si>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</si>
  <si>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</si>
  <si>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</si>
  <si>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</si>
  <si>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</si>
  <si>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</si>
  <si>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</si>
  <si>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</si>
  <si>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</si>
  <si>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</si>
  <si>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</si>
  <si>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</si>
  <si>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</si>
  <si>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</si>
  <si>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</si>
  <si>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</si>
  <si>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</si>
  <si>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</si>
  <si>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</si>
  <si>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</si>
  <si>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</si>
  <si>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</si>
  <si>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</si>
  <si>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</si>
  <si>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</si>
  <si>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</si>
  <si>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</si>
  <si>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</si>
  <si>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</si>
  <si>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</si>
  <si>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</si>
  <si>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</si>
  <si>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</si>
  <si>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</si>
  <si>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</si>
  <si>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</si>
  <si>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</si>
  <si>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</si>
  <si>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</si>
  <si>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</si>
  <si>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</si>
  <si>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</si>
  <si>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</si>
  <si>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</si>
  <si>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</si>
  <si>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</si>
  <si>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</si>
  <si>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</si>
  <si>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</si>
  <si>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</si>
  <si>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</si>
  <si>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</si>
  <si>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</si>
  <si>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</si>
  <si>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</si>
  <si>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</si>
  <si>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</si>
  <si>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</si>
  <si>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</si>
  <si>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</si>
  <si>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</si>
  <si>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</si>
  <si>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</si>
  <si>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</si>
  <si>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</si>
  <si>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</si>
  <si>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</si>
  <si>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</si>
  <si>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</si>
  <si>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</si>
  <si>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</si>
  <si>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</si>
  <si>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</si>
  <si>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</si>
  <si>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</si>
  <si>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</si>
  <si>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</si>
  <si>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</si>
  <si>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</si>
  <si>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</si>
  <si>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</si>
  <si>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</si>
  <si>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</si>
  <si>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</si>
  <si>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</si>
  <si>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</si>
  <si>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</si>
  <si>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</si>
  <si>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</si>
  <si>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</si>
  <si>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</si>
  <si>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</si>
  <si>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</si>
  <si>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</si>
  <si>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</si>
  <si>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</si>
  <si>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</si>
  <si>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</si>
  <si>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</si>
  <si>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</si>
  <si>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</si>
  <si>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</si>
  <si>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</si>
  <si>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</si>
  <si>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</si>
  <si>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</si>
  <si>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</si>
  <si>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</si>
  <si>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</si>
  <si>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</si>
  <si>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</si>
  <si>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</si>
  <si>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</si>
  <si>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</si>
  <si>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</si>
  <si>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</si>
  <si>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</si>
  <si>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</si>
  <si>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</si>
  <si>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</si>
  <si>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</si>
  <si>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</si>
  <si>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</si>
  <si>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</si>
  <si>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</si>
  <si>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</si>
  <si>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</si>
  <si>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</si>
  <si>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</si>
  <si>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</si>
  <si>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</si>
  <si>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</si>
  <si>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</si>
  <si>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</si>
  <si>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</si>
  <si>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</si>
  <si>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</si>
  <si>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</si>
  <si>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</si>
  <si>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</si>
  <si>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</si>
  <si>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</si>
  <si>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</si>
  <si>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</si>
  <si>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</si>
  <si>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</si>
  <si>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</si>
  <si>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</si>
  <si>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</si>
  <si>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</si>
  <si>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</si>
  <si>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</si>
  <si>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</si>
  <si>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</si>
  <si>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</si>
  <si>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</si>
  <si>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</si>
  <si>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</si>
  <si>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</si>
  <si>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</si>
  <si>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</si>
  <si>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</si>
  <si>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</si>
  <si>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</si>
  <si>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</si>
  <si>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</si>
  <si>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</si>
  <si>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</si>
  <si>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</si>
  <si>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</si>
  <si>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</si>
  <si>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</si>
  <si>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</si>
  <si>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</si>
  <si>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</si>
  <si>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</si>
  <si>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</si>
  <si>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</si>
  <si>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</si>
  <si>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</si>
  <si>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</si>
  <si>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</si>
  <si>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</si>
  <si>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</si>
  <si>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</si>
  <si>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</si>
  <si>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</si>
  <si>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</si>
  <si>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</si>
  <si>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</si>
  <si>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</si>
  <si>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</si>
  <si>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</si>
  <si>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</si>
  <si>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</si>
  <si>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</si>
  <si>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</si>
  <si>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</si>
  <si>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</si>
  <si>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</si>
  <si>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</si>
  <si>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</si>
  <si>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</si>
  <si>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</si>
  <si>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</si>
  <si>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</si>
  <si>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</si>
  <si>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</si>
  <si>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</si>
  <si>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</si>
  <si>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</si>
  <si>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</si>
  <si>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</si>
  <si>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</si>
  <si>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</si>
  <si>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</si>
  <si>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</si>
  <si>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</si>
  <si>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</si>
  <si>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</si>
  <si>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</si>
  <si>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</si>
  <si>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</si>
  <si>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</si>
  <si>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</si>
  <si>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</si>
  <si>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</si>
  <si>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</si>
  <si>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</si>
  <si>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</si>
  <si>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</si>
  <si>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</si>
  <si>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</si>
  <si>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</si>
  <si>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</si>
  <si>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</si>
  <si>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</si>
  <si>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</si>
  <si>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</si>
  <si>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</si>
  <si>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</si>
  <si>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</si>
  <si>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</si>
  <si>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</si>
  <si>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</si>
  <si>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</si>
  <si>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</si>
  <si>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</si>
  <si>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</si>
  <si>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</si>
  <si>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</si>
  <si>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</si>
  <si>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</si>
  <si>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</si>
  <si>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</si>
  <si>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</si>
  <si>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</si>
  <si>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</si>
  <si>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</si>
  <si>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</si>
  <si>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</si>
  <si>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</si>
  <si>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</si>
  <si>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</si>
  <si>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</si>
  <si>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</si>
  <si>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</si>
  <si>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</si>
  <si>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</si>
  <si>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</si>
  <si>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</si>
  <si>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</si>
  <si>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</si>
  <si>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</si>
  <si>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</si>
  <si>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</si>
  <si>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</si>
  <si>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</si>
  <si>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</si>
  <si>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</si>
  <si>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</si>
  <si>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</si>
  <si>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</si>
  <si>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</si>
  <si>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</si>
  <si>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</si>
  <si>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</si>
  <si>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</si>
  <si>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</si>
  <si>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</si>
  <si>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</si>
  <si>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</si>
  <si>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</si>
  <si>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</si>
  <si>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</si>
  <si>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</si>
  <si>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</si>
  <si>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</si>
  <si>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</si>
  <si>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</si>
  <si>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</si>
  <si>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</si>
  <si>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</si>
  <si>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</si>
  <si>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</si>
  <si>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</si>
  <si>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</si>
  <si>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</si>
  <si>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</si>
  <si>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</si>
  <si>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</si>
  <si>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</si>
  <si>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</si>
  <si>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</si>
  <si>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</si>
  <si>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</si>
  <si>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</si>
  <si>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</si>
  <si>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</si>
  <si>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</si>
  <si>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</si>
  <si>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</si>
  <si>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</si>
  <si>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</si>
  <si>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</si>
  <si>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</si>
  <si>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</si>
  <si>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</si>
  <si>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</si>
  <si>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</si>
  <si>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</si>
  <si>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</si>
  <si>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</si>
  <si>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</si>
  <si>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</si>
  <si>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</si>
  <si>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</si>
  <si>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</si>
  <si>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</si>
  <si>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</si>
  <si>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</si>
  <si>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</si>
  <si>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</si>
  <si>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</si>
  <si>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</si>
  <si>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</si>
  <si>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</si>
  <si>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</si>
  <si>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</si>
  <si>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</si>
  <si>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</si>
  <si>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</si>
  <si>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</si>
  <si>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</si>
  <si>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</si>
  <si>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</si>
  <si>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</si>
  <si>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</si>
  <si>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</si>
  <si>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</si>
  <si>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</si>
  <si>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</si>
  <si>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</si>
  <si>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</si>
  <si>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</si>
  <si>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</si>
  <si>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</si>
  <si>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</si>
  <si>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</si>
  <si>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</si>
  <si>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</si>
  <si>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</si>
  <si>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</si>
  <si>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</si>
  <si>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</si>
  <si>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</si>
  <si>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</si>
  <si>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</si>
  <si>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</si>
  <si>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</si>
  <si>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</si>
  <si>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</si>
  <si>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</si>
  <si>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</si>
  <si>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</si>
  <si>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</si>
  <si>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</si>
  <si>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</si>
  <si>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</si>
  <si>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</si>
  <si>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</si>
  <si>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</si>
  <si>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</si>
  <si>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</si>
  <si>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</si>
  <si>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</si>
  <si>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</si>
  <si>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</si>
  <si>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</si>
  <si>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</si>
  <si>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</si>
  <si>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</si>
  <si>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</si>
  <si>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</si>
  <si>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</si>
  <si>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</si>
  <si>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</si>
  <si>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</si>
  <si>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</si>
  <si>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</si>
  <si>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</si>
  <si>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</si>
  <si>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</si>
  <si>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</si>
  <si>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</si>
  <si>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</si>
  <si>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</si>
  <si>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</si>
  <si>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</si>
  <si>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</si>
  <si>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</si>
  <si>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</si>
  <si>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</si>
  <si>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</si>
  <si>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</si>
  <si>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</si>
  <si>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</si>
  <si>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</si>
  <si>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</si>
  <si>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</si>
  <si>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</si>
  <si>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</si>
  <si>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</si>
  <si>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</si>
  <si>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</si>
  <si>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</si>
  <si>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</si>
  <si>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</si>
  <si>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</si>
  <si>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</si>
  <si>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</si>
  <si>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</si>
  <si>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</si>
  <si>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</si>
  <si>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</si>
  <si>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</si>
  <si>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</si>
  <si>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</si>
  <si>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</si>
  <si>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</si>
  <si>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</si>
  <si>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</si>
  <si>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</si>
  <si>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</si>
  <si>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</si>
  <si>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</si>
  <si>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</si>
  <si>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</si>
  <si>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</si>
  <si>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</si>
  <si>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</si>
  <si>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</si>
  <si>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</si>
  <si>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</si>
  <si>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</si>
  <si>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</si>
  <si>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</si>
  <si>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</si>
  <si>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</si>
  <si>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</si>
  <si>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</si>
  <si>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</si>
  <si>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</si>
  <si>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</si>
  <si>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</si>
  <si>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</si>
  <si>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</si>
  <si>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</si>
  <si>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</si>
  <si>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</si>
  <si>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</si>
  <si>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</si>
  <si>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</si>
  <si>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</si>
  <si>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</si>
  <si>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</si>
  <si>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</si>
  <si>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</si>
  <si>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</si>
  <si>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</si>
  <si>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</si>
  <si>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</si>
  <si>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</si>
  <si>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</si>
  <si>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</si>
  <si>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</si>
  <si>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</si>
  <si>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</si>
  <si>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</si>
  <si>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</si>
  <si>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</si>
  <si>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</si>
  <si>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</si>
  <si>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</si>
  <si>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</si>
  <si>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</si>
  <si>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</si>
  <si>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</si>
  <si>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</si>
  <si>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</si>
  <si>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</si>
  <si>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</si>
  <si>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</si>
  <si>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</si>
  <si>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</si>
  <si>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</si>
  <si>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</si>
  <si>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</si>
  <si>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</si>
  <si>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</si>
  <si>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</si>
  <si>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</si>
  <si>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</si>
  <si>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</si>
  <si>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</si>
  <si>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</si>
  <si>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</si>
  <si>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</si>
  <si>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</si>
  <si>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</si>
  <si>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</si>
  <si>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</si>
  <si>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</si>
  <si>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</si>
  <si>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</si>
  <si>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</si>
  <si>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</si>
  <si>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</si>
  <si>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</si>
  <si>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</si>
  <si>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</si>
  <si>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</si>
  <si>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</si>
  <si>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</si>
  <si>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</si>
  <si>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</si>
  <si>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</si>
  <si>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</si>
  <si>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</si>
  <si>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</si>
  <si>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</si>
  <si>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</si>
  <si>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</si>
  <si>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</si>
  <si>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</si>
  <si>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</si>
  <si>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</si>
  <si>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</si>
  <si>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</si>
  <si>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</si>
  <si>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</si>
  <si>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</si>
  <si>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</si>
  <si>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</si>
  <si>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</si>
  <si>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</si>
  <si>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</si>
  <si>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</si>
  <si>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</si>
  <si>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</si>
  <si>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</si>
  <si>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</si>
  <si>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</si>
  <si>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</si>
  <si>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</si>
  <si>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</si>
  <si>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</si>
  <si>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</si>
  <si>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</si>
  <si>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</si>
  <si>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</si>
  <si>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</si>
  <si>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</si>
  <si>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</si>
  <si>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</si>
  <si>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</si>
  <si>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</si>
  <si>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</si>
  <si>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</si>
  <si>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</si>
  <si>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</si>
  <si>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</si>
  <si>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</si>
  <si>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</si>
  <si>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</si>
  <si>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</si>
  <si>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</si>
  <si>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</si>
  <si>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</si>
  <si>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</si>
  <si>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</si>
  <si>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</si>
  <si>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</si>
  <si>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</si>
  <si>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</si>
  <si>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</si>
  <si>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</si>
  <si>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</si>
  <si>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</si>
  <si>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</si>
  <si>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</si>
  <si>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</si>
  <si>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</si>
  <si>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</si>
  <si>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</si>
  <si>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</si>
  <si>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</si>
  <si>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</si>
  <si>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</si>
  <si>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</si>
  <si>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</si>
  <si>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</si>
  <si>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</si>
  <si>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</si>
  <si>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</si>
  <si>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</si>
  <si>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</si>
  <si>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</si>
  <si>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</si>
  <si>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</si>
  <si>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</si>
  <si>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</si>
  <si>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</si>
  <si>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</si>
  <si>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</si>
  <si>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</si>
  <si>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</si>
  <si>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</si>
  <si>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</si>
  <si>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</si>
  <si>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</si>
  <si>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</si>
  <si>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</si>
  <si>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</si>
  <si>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</si>
  <si>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</si>
  <si>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</si>
  <si>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</si>
  <si>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</si>
  <si>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</si>
  <si>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</si>
  <si>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</si>
  <si>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</si>
  <si>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</si>
  <si>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</si>
  <si>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</si>
  <si>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</si>
  <si>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</si>
  <si>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</si>
  <si>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</si>
  <si>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</si>
  <si>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</si>
  <si>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</si>
  <si>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</si>
  <si>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</si>
  <si>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</si>
  <si>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</si>
  <si>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</si>
  <si>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</si>
  <si>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</si>
  <si>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</si>
  <si>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</si>
  <si>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</si>
  <si>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</si>
  <si>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</si>
  <si>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</si>
  <si>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</si>
  <si>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</si>
  <si>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</si>
  <si>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</si>
  <si>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</si>
  <si>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</si>
  <si>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</si>
  <si>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</si>
  <si>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</si>
  <si>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</si>
  <si>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</si>
  <si>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</si>
  <si>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</si>
  <si>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</si>
  <si>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</si>
  <si>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</si>
  <si>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</si>
  <si>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</si>
  <si>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</si>
  <si>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</si>
  <si>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</si>
  <si>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</si>
  <si>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</si>
  <si>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</si>
  <si>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</si>
  <si>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</si>
  <si>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</si>
  <si>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</si>
  <si>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</si>
  <si>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</si>
  <si>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</si>
  <si>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</si>
  <si>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</si>
  <si>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</si>
  <si>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</si>
  <si>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</si>
  <si>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</si>
  <si>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</si>
  <si>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</si>
  <si>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</si>
  <si>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</si>
  <si>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</si>
  <si>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</si>
  <si>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</si>
  <si>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</si>
  <si>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</si>
  <si>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</si>
  <si>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</si>
  <si>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</si>
  <si>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</si>
  <si>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</si>
  <si>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</si>
  <si>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</si>
  <si>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</si>
  <si>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</si>
  <si>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</si>
  <si>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</si>
  <si>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</si>
  <si>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</si>
  <si>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</si>
  <si>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</si>
  <si>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</si>
  <si>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</si>
  <si>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</si>
  <si>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</si>
  <si>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</si>
  <si>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</si>
  <si>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</si>
  <si>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</si>
  <si>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</si>
  <si>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</si>
  <si>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</si>
  <si>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</si>
  <si>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</si>
  <si>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</si>
  <si>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</si>
  <si>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</si>
  <si>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</si>
  <si>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</si>
  <si>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</si>
  <si>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</si>
  <si>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</si>
  <si>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</si>
  <si>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</si>
  <si>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</si>
  <si>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</si>
  <si>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</si>
  <si>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</si>
  <si>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</si>
  <si>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</si>
  <si>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</si>
  <si>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</si>
  <si>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</si>
  <si>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</si>
  <si>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</si>
  <si>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</si>
  <si>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</si>
  <si>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</si>
  <si>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</si>
  <si>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</si>
  <si>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</si>
  <si>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</si>
  <si>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</si>
  <si>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</si>
  <si>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</si>
  <si>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</si>
  <si>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</si>
  <si>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</si>
  <si>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</si>
  <si>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</si>
  <si>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</si>
  <si>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</si>
  <si>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</si>
  <si>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</si>
  <si>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</si>
  <si>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</si>
  <si>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</si>
  <si>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</si>
  <si>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</si>
  <si>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</si>
  <si>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</si>
  <si>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</si>
  <si>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</si>
  <si>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</si>
  <si>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</si>
  <si>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</si>
  <si>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</si>
  <si>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</si>
  <si>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</si>
  <si>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</si>
  <si>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</si>
  <si>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</si>
  <si>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</si>
  <si>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</si>
  <si>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</si>
  <si>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</si>
  <si>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</si>
  <si>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</si>
  <si>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</si>
  <si>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</si>
  <si>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</si>
  <si>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</si>
  <si>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</si>
  <si>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</si>
  <si>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</si>
  <si>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</si>
  <si>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</si>
  <si>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</si>
  <si>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</si>
  <si>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</si>
  <si>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</si>
  <si>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</si>
  <si>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</si>
  <si>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</si>
  <si>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</si>
  <si>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</si>
  <si>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</si>
  <si>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</si>
  <si>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</si>
  <si>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</si>
  <si>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</si>
  <si>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</si>
  <si>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</si>
  <si>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</si>
  <si>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</si>
  <si>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</si>
  <si>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</si>
  <si>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</si>
  <si>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</si>
  <si>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</si>
  <si>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</si>
  <si>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</si>
  <si>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</si>
  <si>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</si>
  <si>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</si>
  <si>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</si>
  <si>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</si>
  <si>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</si>
  <si>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</si>
  <si>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</si>
  <si>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</si>
  <si>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</si>
  <si>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</si>
  <si>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</si>
  <si>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</si>
  <si>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</si>
  <si>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</si>
  <si>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</si>
  <si>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</si>
  <si>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</si>
  <si>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</si>
  <si>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</si>
  <si>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</si>
  <si>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</si>
  <si>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</si>
  <si>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</si>
  <si>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</si>
  <si>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</si>
  <si>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</si>
  <si>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</si>
  <si>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</si>
  <si>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</si>
  <si>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</si>
  <si>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</si>
  <si>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</si>
  <si>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</si>
  <si>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</si>
  <si>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</si>
  <si>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</si>
  <si>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</si>
  <si>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</si>
  <si>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</si>
  <si>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</si>
  <si>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</si>
  <si>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</si>
  <si>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</si>
  <si>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</si>
  <si>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</si>
  <si>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</si>
  <si>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</si>
  <si>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</si>
  <si>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</si>
  <si>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</si>
  <si>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</si>
  <si>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</si>
  <si>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</si>
  <si>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</si>
  <si>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</si>
  <si>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</si>
  <si>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</si>
  <si>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</si>
  <si>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</si>
  <si>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</si>
  <si>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</si>
  <si>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</si>
  <si>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</si>
  <si>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</si>
  <si>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</si>
  <si>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</si>
  <si>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</si>
  <si>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</si>
  <si>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</si>
  <si>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</si>
  <si>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</si>
  <si>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</si>
  <si>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</si>
  <si>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</si>
  <si>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</si>
  <si>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</si>
  <si>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</si>
  <si>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</si>
  <si>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</si>
  <si>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</si>
  <si>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</si>
  <si>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</si>
  <si>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</si>
  <si>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</si>
  <si>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</si>
  <si>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</si>
  <si>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</si>
  <si>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</si>
  <si>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</si>
  <si>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</si>
  <si>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</si>
  <si>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</si>
  <si>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</si>
  <si>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</si>
  <si>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</si>
  <si>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</si>
  <si>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</si>
  <si>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</si>
  <si>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</si>
  <si>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</si>
  <si>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</si>
  <si>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</si>
  <si>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</si>
  <si>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</si>
  <si>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</si>
  <si>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</si>
  <si>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</si>
  <si>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</si>
  <si>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</si>
  <si>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</si>
  <si>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</si>
  <si>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</si>
  <si>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</si>
  <si>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</si>
  <si>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</si>
  <si>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</si>
  <si>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</si>
  <si>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</si>
  <si>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</si>
  <si>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</si>
  <si>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</si>
  <si>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</si>
  <si>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</si>
  <si>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</si>
  <si>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</si>
  <si>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</si>
  <si>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</si>
  <si>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</si>
  <si>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</si>
  <si>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</si>
  <si>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</si>
  <si>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</si>
  <si>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</si>
  <si>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</si>
  <si>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</si>
  <si>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</si>
  <si>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</si>
  <si>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</si>
  <si>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</si>
  <si>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</si>
  <si>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</si>
  <si>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</si>
  <si>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</si>
  <si>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</si>
  <si>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</si>
  <si>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</si>
  <si>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</si>
  <si>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</si>
  <si>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</si>
  <si>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</si>
  <si>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</si>
  <si>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</si>
  <si>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</si>
  <si>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</si>
  <si>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</si>
  <si>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</si>
  <si>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</si>
  <si>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</si>
  <si>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</si>
  <si>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</si>
  <si>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</si>
  <si>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</si>
  <si>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</si>
  <si>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</si>
  <si>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</si>
  <si>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</si>
  <si>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</si>
  <si>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</si>
  <si>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</si>
  <si>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</si>
  <si>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</si>
  <si>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</si>
  <si>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</si>
  <si>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</si>
  <si>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</si>
  <si>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</si>
  <si>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</si>
  <si>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</si>
  <si>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</si>
  <si>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</si>
  <si>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</si>
  <si>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</si>
  <si>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</si>
  <si>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</si>
  <si>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</si>
  <si>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</si>
  <si>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</si>
  <si>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</si>
  <si>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</si>
  <si>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</si>
  <si>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</si>
  <si>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</si>
  <si>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</si>
  <si>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</si>
  <si>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</si>
  <si>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</si>
  <si>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</si>
  <si>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</si>
  <si>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</si>
  <si>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</si>
  <si>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</si>
  <si>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</si>
  <si>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</si>
  <si>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</si>
  <si>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</si>
  <si>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</si>
  <si>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</si>
  <si>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</si>
  <si>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</si>
  <si>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</si>
  <si>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</si>
  <si>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</si>
  <si>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</si>
  <si>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</si>
  <si>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</si>
  <si>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</si>
  <si>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</si>
  <si>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</si>
  <si>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</si>
  <si>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</si>
  <si>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</si>
  <si>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</si>
  <si>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</si>
  <si>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</si>
  <si>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</si>
  <si>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</si>
  <si>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</si>
  <si>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</si>
  <si>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</si>
  <si>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</si>
  <si>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</si>
  <si>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</si>
  <si>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</si>
  <si>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</si>
  <si>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</si>
  <si>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</si>
  <si>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</si>
  <si>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</si>
  <si>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</si>
  <si>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</si>
  <si>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</si>
  <si>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</si>
  <si>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</si>
  <si>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</si>
  <si>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</si>
  <si>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</si>
  <si>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</si>
  <si>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</si>
  <si>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</si>
  <si>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</si>
  <si>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</si>
  <si>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</si>
  <si>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</si>
  <si>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</si>
  <si>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</si>
  <si>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</si>
  <si>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</si>
  <si>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</si>
  <si>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</si>
  <si>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</si>
  <si>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</si>
  <si>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</si>
  <si>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</si>
  <si>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</si>
  <si>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</si>
  <si>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</si>
  <si>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</si>
  <si>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</si>
  <si>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</si>
  <si>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</si>
  <si>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</si>
  <si>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</si>
  <si>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</si>
  <si>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</si>
  <si>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</si>
  <si>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</si>
  <si>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</si>
  <si>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</si>
  <si>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</si>
  <si>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</si>
  <si>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</si>
  <si>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</si>
  <si>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</si>
  <si>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</si>
  <si>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</si>
  <si>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</si>
  <si>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</si>
  <si>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</si>
  <si>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</si>
  <si>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</si>
  <si>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</si>
  <si>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</si>
  <si>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</si>
  <si>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</si>
  <si>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</si>
  <si>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</si>
  <si>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</si>
  <si>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</si>
  <si>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</si>
  <si>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</si>
  <si>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</si>
  <si>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</si>
  <si>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</si>
  <si>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</si>
  <si>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</si>
  <si>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</si>
  <si>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</si>
  <si>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</si>
  <si>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</si>
  <si>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</si>
  <si>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</si>
  <si>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</si>
  <si>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</si>
  <si>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</si>
  <si>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</si>
  <si>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</si>
  <si>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</si>
  <si>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</si>
  <si>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</si>
  <si>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</si>
  <si>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</si>
  <si>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</si>
  <si>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</si>
  <si>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</si>
  <si>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</si>
  <si>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</si>
  <si>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</si>
  <si>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</si>
  <si>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</si>
  <si>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</si>
  <si>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</si>
  <si>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</si>
  <si>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</si>
  <si>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</si>
  <si>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</si>
  <si>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</si>
  <si>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</si>
  <si>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</si>
  <si>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</si>
  <si>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</si>
  <si>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</si>
  <si>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</si>
  <si>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</si>
  <si>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</si>
  <si>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</si>
  <si>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</si>
  <si>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</si>
  <si>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</si>
  <si>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</si>
  <si>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</si>
  <si>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</si>
  <si>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</si>
  <si>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</si>
  <si>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</si>
  <si>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</si>
  <si>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</si>
  <si>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</si>
  <si>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</si>
  <si>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</si>
  <si>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</si>
  <si>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</si>
  <si>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</si>
  <si>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</si>
  <si>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</si>
  <si>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</si>
  <si>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</si>
  <si>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</si>
  <si>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</si>
  <si>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</si>
  <si>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</si>
  <si>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</si>
  <si>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</si>
  <si>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</si>
  <si>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</si>
  <si>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</si>
  <si>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</si>
  <si>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</si>
  <si>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</si>
  <si>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</si>
  <si>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</si>
  <si>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</si>
  <si>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</si>
  <si>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</si>
  <si>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</si>
  <si>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</si>
  <si>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</si>
  <si>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</si>
  <si>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</si>
  <si>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</si>
  <si>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</si>
  <si>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</si>
  <si>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</si>
  <si>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</si>
  <si>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</si>
  <si>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</si>
  <si>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</si>
  <si>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</si>
  <si>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</si>
  <si>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</si>
  <si>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</si>
  <si>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</si>
  <si>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</si>
  <si>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</si>
  <si>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</si>
  <si>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</si>
  <si>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</si>
  <si>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</si>
  <si>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</si>
  <si>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</si>
  <si>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</si>
  <si>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</si>
  <si>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</si>
  <si>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</si>
  <si>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</si>
  <si>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</si>
  <si>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</si>
  <si>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</si>
  <si>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</si>
  <si>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</si>
  <si>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</si>
  <si>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</si>
  <si>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</si>
  <si>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</si>
  <si>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</si>
  <si>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</si>
  <si>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</si>
  <si>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</si>
  <si>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</si>
  <si>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</si>
  <si>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</si>
  <si>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</si>
  <si>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</si>
  <si>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</si>
  <si>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</si>
  <si>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</si>
  <si>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</si>
  <si>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</si>
  <si>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</si>
  <si>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</si>
  <si>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</si>
  <si>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</si>
  <si>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</si>
  <si>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</si>
  <si>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</si>
  <si>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</si>
  <si>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</si>
  <si>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</si>
  <si>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</si>
  <si>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</si>
  <si>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</si>
  <si>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</si>
  <si>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</si>
  <si>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</si>
  <si>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</si>
  <si>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</si>
  <si>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</si>
  <si>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</si>
  <si>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</si>
  <si>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</si>
  <si>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</si>
  <si>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</si>
  <si>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</si>
  <si>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</si>
  <si>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</si>
  <si>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</si>
  <si>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</si>
  <si>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</si>
  <si>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</si>
  <si>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</si>
  <si>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</si>
  <si>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</si>
  <si>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</si>
  <si>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</si>
  <si>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</si>
  <si>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</si>
  <si>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</si>
  <si>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</si>
  <si>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</si>
  <si>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</si>
  <si>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</si>
  <si>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</si>
  <si>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</si>
  <si>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</si>
  <si>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</si>
  <si>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</si>
  <si>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</si>
  <si>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</si>
  <si>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</si>
  <si>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</si>
  <si>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</si>
  <si>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</si>
  <si>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</si>
  <si>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</si>
  <si>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</si>
  <si>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</si>
  <si>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</si>
  <si>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</si>
  <si>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</si>
  <si>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</si>
  <si>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</si>
  <si>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</si>
  <si>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</si>
  <si>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</si>
  <si>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</si>
  <si>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</si>
  <si>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</si>
  <si>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</si>
  <si>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</si>
  <si>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</si>
  <si>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</si>
  <si>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</si>
  <si>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</si>
  <si>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</si>
  <si>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</si>
  <si>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</si>
  <si>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</si>
  <si>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</si>
  <si>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</si>
  <si>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</si>
  <si>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</si>
  <si>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</si>
  <si>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</si>
  <si>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</si>
  <si>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</si>
  <si>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</si>
  <si>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</si>
  <si>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</si>
  <si>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</si>
  <si>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</si>
  <si>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</si>
  <si>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</si>
  <si>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</si>
  <si>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</si>
  <si>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</si>
  <si>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</si>
  <si>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</si>
  <si>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</si>
  <si>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</si>
  <si>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</si>
  <si>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</si>
  <si>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</si>
  <si>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</si>
  <si>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</si>
  <si>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</si>
  <si>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</si>
  <si>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</si>
  <si>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</si>
  <si>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</si>
  <si>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</si>
  <si>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</si>
  <si>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</si>
  <si>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</si>
  <si>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</si>
  <si>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</si>
  <si>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</si>
  <si>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</si>
  <si>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</si>
  <si>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</si>
  <si>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</si>
  <si>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</si>
  <si>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</si>
  <si>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</si>
  <si>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</si>
  <si>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</si>
  <si>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</si>
  <si>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</si>
  <si>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</si>
  <si>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</si>
  <si>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</si>
  <si>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</si>
  <si>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</si>
  <si>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</si>
  <si>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</si>
  <si>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</si>
  <si>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</si>
  <si>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</si>
  <si>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</si>
  <si>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</si>
  <si>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</si>
  <si>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</si>
  <si>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</si>
  <si>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</si>
  <si>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</si>
  <si>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</si>
  <si>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</si>
  <si>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</si>
  <si>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</si>
  <si>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</si>
  <si>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</si>
  <si>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</si>
  <si>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</si>
  <si>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</si>
  <si>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</si>
  <si>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</si>
  <si>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</si>
  <si>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</si>
  <si>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</si>
  <si>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</si>
  <si>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</si>
  <si>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</si>
  <si>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</si>
  <si>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</si>
  <si>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</si>
  <si>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</si>
  <si>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</si>
  <si>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</si>
  <si>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</si>
  <si>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</si>
  <si>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</si>
  <si>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</si>
  <si>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</si>
  <si>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</si>
  <si>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</si>
  <si>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</si>
  <si>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</si>
  <si>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</si>
  <si>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</si>
  <si>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</si>
  <si>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</si>
  <si>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</si>
  <si>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</si>
  <si>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</si>
  <si>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</si>
  <si>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</si>
  <si>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</si>
  <si>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</si>
  <si>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</si>
  <si>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</si>
  <si>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</si>
  <si>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</si>
  <si>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</si>
  <si>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</si>
  <si>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</si>
  <si>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</si>
  <si>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</si>
  <si>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</si>
  <si>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</si>
  <si>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</si>
  <si>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</si>
  <si>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</si>
  <si>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</si>
  <si>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</si>
  <si>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</si>
  <si>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</si>
  <si>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</si>
  <si>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</si>
  <si>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</si>
  <si>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</si>
  <si>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</si>
  <si>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</si>
  <si>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</si>
  <si>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</si>
  <si>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</si>
  <si>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</si>
  <si>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</si>
  <si>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</si>
  <si>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</si>
  <si>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</si>
  <si>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</si>
  <si>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</si>
  <si>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</si>
  <si>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</si>
  <si>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</si>
  <si>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</si>
  <si>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</si>
  <si>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</si>
  <si>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</si>
  <si>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</si>
  <si>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</si>
  <si>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</si>
  <si>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</si>
  <si>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</si>
  <si>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</si>
  <si>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</si>
  <si>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</si>
  <si>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</si>
  <si>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</si>
  <si>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</si>
  <si>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</si>
  <si>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</si>
  <si>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</si>
  <si>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</si>
  <si>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</si>
  <si>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</si>
  <si>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</si>
  <si>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</si>
  <si>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</si>
  <si>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</si>
  <si>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</si>
  <si>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</si>
  <si>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</si>
  <si>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</si>
  <si>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</si>
  <si>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</si>
  <si>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</si>
  <si>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</si>
  <si>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</si>
  <si>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</si>
  <si>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</si>
  <si>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</si>
  <si>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</si>
  <si>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</si>
  <si>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</si>
  <si>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</si>
  <si>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</si>
  <si>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</si>
  <si>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</si>
  <si>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</si>
  <si>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</si>
  <si>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</si>
  <si>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</si>
  <si>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</si>
  <si>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</si>
  <si>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</si>
  <si>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</si>
  <si>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</si>
  <si>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</si>
  <si>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</si>
  <si>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</si>
  <si>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</si>
  <si>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</si>
  <si>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</si>
  <si>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</si>
  <si>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</si>
  <si>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</si>
  <si>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</si>
  <si>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</si>
  <si>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</si>
  <si>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</si>
  <si>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</si>
  <si>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</si>
  <si>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</si>
  <si>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</si>
  <si>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</si>
  <si>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</si>
  <si>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</si>
  <si>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</si>
  <si>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</si>
  <si>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</si>
  <si>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</si>
  <si>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</si>
  <si>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</si>
  <si>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</si>
  <si>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</si>
  <si>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</si>
  <si>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</si>
  <si>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</si>
  <si>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</si>
  <si>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</si>
  <si>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</si>
  <si>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</si>
  <si>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</si>
  <si>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</si>
  <si>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</si>
  <si>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</si>
  <si>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</si>
  <si>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</si>
  <si>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</si>
  <si>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</si>
  <si>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</si>
  <si>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</si>
  <si>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</si>
  <si>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</si>
  <si>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</si>
  <si>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</si>
  <si>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</si>
  <si>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</si>
  <si>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</si>
  <si>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</si>
  <si>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</si>
  <si>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</si>
  <si>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</si>
  <si>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</si>
  <si>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</si>
  <si>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</si>
  <si>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</si>
  <si>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</si>
  <si>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</si>
  <si>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</si>
  <si>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</si>
  <si>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</si>
  <si>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</si>
  <si>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</si>
  <si>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</si>
  <si>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</si>
  <si>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</si>
  <si>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</si>
  <si>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</si>
  <si>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</si>
  <si>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</si>
  <si>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</si>
  <si>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</si>
  <si>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</si>
  <si>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</si>
  <si>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</si>
  <si>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</si>
  <si>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</si>
  <si>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</si>
  <si>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</si>
  <si>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</si>
  <si>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</si>
  <si>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</si>
  <si>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</si>
  <si>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</si>
  <si>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</si>
  <si>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</si>
  <si>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</si>
  <si>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</si>
  <si>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</si>
  <si>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</si>
  <si>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</si>
  <si>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</si>
  <si>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</si>
  <si>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</si>
  <si>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</si>
  <si>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</si>
  <si>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</si>
  <si>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</si>
  <si>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</si>
  <si>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</si>
  <si>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</si>
  <si>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</si>
  <si>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</si>
  <si>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</si>
  <si>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</si>
  <si>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</si>
  <si>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</si>
  <si>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</si>
  <si>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</si>
  <si>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</si>
  <si>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</si>
  <si>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</si>
  <si>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</si>
  <si>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</si>
  <si>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</si>
  <si>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</si>
  <si>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</si>
  <si>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</si>
  <si>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</si>
  <si>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</si>
  <si>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</si>
  <si>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</si>
  <si>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</si>
  <si>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</si>
  <si>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</si>
  <si>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</si>
  <si>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</si>
  <si>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</si>
  <si>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</si>
  <si>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</si>
  <si>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</si>
  <si>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</si>
  <si>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</si>
  <si>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</si>
  <si>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</si>
  <si>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</si>
  <si>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</si>
  <si>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</si>
  <si>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</si>
  <si>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</si>
  <si>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</si>
  <si>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</si>
  <si>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</si>
  <si>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</si>
  <si>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</si>
  <si>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</si>
  <si>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</si>
  <si>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</si>
  <si>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</si>
  <si>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</si>
  <si>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</si>
  <si>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</si>
  <si>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</si>
  <si>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</si>
  <si>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</si>
  <si>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</si>
  <si>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</si>
  <si>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</si>
  <si>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</si>
  <si>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</si>
  <si>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</si>
  <si>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</si>
  <si>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</si>
  <si>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</si>
  <si>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</si>
  <si>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</si>
  <si>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</si>
  <si>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</si>
  <si>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</si>
  <si>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</si>
  <si>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</si>
  <si>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</si>
  <si>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</si>
  <si>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</si>
  <si>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</si>
  <si>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</si>
  <si>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</si>
  <si>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</si>
  <si>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</si>
  <si>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</si>
  <si>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</si>
  <si>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</si>
  <si>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</si>
  <si>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</si>
  <si>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</si>
  <si>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</si>
  <si>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</si>
  <si>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</si>
  <si>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</si>
  <si>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</si>
  <si>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</si>
  <si>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</si>
  <si>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</si>
  <si>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</si>
  <si>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</si>
  <si>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</si>
  <si>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</si>
  <si>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</si>
  <si>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</si>
  <si>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</si>
  <si>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</si>
  <si>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</si>
  <si>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</si>
  <si>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</si>
  <si>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</si>
  <si>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</si>
  <si>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</si>
  <si>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</si>
  <si>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</si>
  <si>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</si>
  <si>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</si>
  <si>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</si>
  <si>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</si>
  <si>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</si>
  <si>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</si>
  <si>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</si>
  <si>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</si>
  <si>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</si>
  <si>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</si>
  <si>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</si>
  <si>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</si>
  <si>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</si>
  <si>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</si>
  <si>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</si>
  <si>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</si>
  <si>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</si>
  <si>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</si>
  <si>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</si>
  <si>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</si>
  <si>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</si>
  <si>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</si>
  <si>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</si>
  <si>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</si>
  <si>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</si>
  <si>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</si>
  <si>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</si>
  <si>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</si>
  <si>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</si>
  <si>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</si>
  <si>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</si>
  <si>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</si>
  <si>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</si>
  <si>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</si>
  <si>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</si>
  <si>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</si>
  <si>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</si>
  <si>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</si>
  <si>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</si>
  <si>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</si>
  <si>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</si>
  <si>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</si>
  <si>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</si>
  <si>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</si>
  <si>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</si>
  <si>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</si>
  <si>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</si>
  <si>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</si>
  <si>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</si>
  <si>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</si>
  <si>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</si>
  <si>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</si>
  <si>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</si>
  <si>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</si>
  <si>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</si>
  <si>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</si>
  <si>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</si>
  <si>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</si>
  <si>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</si>
  <si>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</si>
  <si>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</si>
  <si>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</si>
  <si>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</si>
  <si>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</si>
  <si>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</si>
  <si>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</si>
  <si>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</si>
  <si>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</si>
  <si>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</si>
  <si>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</si>
  <si>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</si>
  <si>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</si>
  <si>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</si>
  <si>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</si>
  <si>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</si>
  <si>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</si>
  <si>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</si>
  <si>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</si>
  <si>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</si>
  <si>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</si>
  <si>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</si>
  <si>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</si>
  <si>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</si>
  <si>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</si>
  <si>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</si>
  <si>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</si>
  <si>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</si>
  <si>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</si>
  <si>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</si>
  <si>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</si>
  <si>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</si>
  <si>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</si>
  <si>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</si>
  <si>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</si>
  <si>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</si>
  <si>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</si>
  <si>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</si>
  <si>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</si>
  <si>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</si>
  <si>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</si>
  <si>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</si>
  <si>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</si>
  <si>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</si>
  <si>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</si>
  <si>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</si>
  <si>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</si>
  <si>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</si>
  <si>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</si>
  <si>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</si>
  <si>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</si>
  <si>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</si>
  <si>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</si>
  <si>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</si>
  <si>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</si>
  <si>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</si>
  <si>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</si>
  <si>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</si>
  <si>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</si>
  <si>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</si>
  <si>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</si>
  <si>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</si>
  <si>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</si>
  <si>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</si>
  <si>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</si>
  <si>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</si>
  <si>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</si>
  <si>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</si>
  <si>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</si>
  <si>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</si>
  <si>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</si>
  <si>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</si>
  <si>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</si>
  <si>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</si>
  <si>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</si>
  <si>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</si>
  <si>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</si>
  <si>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</si>
  <si>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</si>
  <si>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</si>
  <si>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</si>
  <si>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</si>
  <si>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</si>
  <si>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</si>
  <si>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</si>
  <si>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</si>
  <si>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</si>
  <si>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</si>
  <si>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</si>
  <si>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</si>
  <si>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</si>
  <si>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</si>
  <si>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</si>
  <si>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</si>
  <si>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</si>
  <si>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</si>
  <si>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</si>
  <si>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</si>
  <si>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</si>
  <si>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</si>
  <si>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</si>
  <si>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</si>
  <si>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</si>
  <si>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</si>
  <si>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</si>
  <si>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</si>
  <si>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</si>
  <si>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</si>
  <si>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</si>
  <si>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</si>
  <si>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</si>
  <si>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</si>
  <si>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</si>
  <si>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</si>
  <si>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</si>
  <si>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</si>
  <si>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</si>
  <si>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</si>
  <si>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</si>
  <si>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</si>
  <si>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</si>
  <si>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</si>
  <si>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</si>
  <si>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</si>
  <si>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</si>
  <si>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</si>
  <si>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</si>
  <si>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</si>
  <si>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</si>
  <si>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</si>
  <si>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</si>
  <si>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</si>
  <si>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</si>
  <si>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</si>
  <si>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</si>
  <si>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</si>
  <si>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</si>
  <si>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</si>
  <si>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</si>
  <si>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</si>
  <si>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</si>
  <si>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</si>
  <si>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</si>
  <si>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</si>
  <si>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</si>
  <si>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</si>
  <si>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</si>
  <si>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</si>
  <si>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</si>
  <si>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</si>
  <si>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</si>
  <si>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</si>
  <si>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</si>
  <si>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</si>
  <si>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</si>
  <si>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</si>
  <si>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</si>
  <si>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</si>
  <si>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</si>
  <si>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</si>
  <si>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</si>
  <si>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</si>
  <si>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</si>
  <si>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</si>
  <si>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</si>
  <si>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</si>
  <si>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</si>
  <si>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</si>
  <si>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</si>
  <si>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</si>
  <si>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</si>
  <si>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</si>
  <si>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</si>
  <si>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</si>
  <si>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</si>
  <si>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</si>
  <si>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</si>
  <si>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</si>
  <si>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</si>
  <si>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</si>
  <si>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</si>
  <si>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</si>
  <si>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</si>
  <si>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</si>
  <si>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</si>
  <si>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</si>
  <si>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</si>
  <si>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</si>
  <si>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</si>
  <si>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</si>
  <si>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</si>
  <si>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</si>
  <si>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</si>
  <si>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</si>
  <si>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</si>
  <si>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</si>
  <si>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</si>
  <si>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</si>
  <si>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</si>
  <si>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</si>
  <si>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</si>
  <si>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</si>
  <si>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</si>
  <si>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</si>
  <si>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</si>
  <si>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</si>
  <si>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</si>
  <si>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</si>
  <si>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</si>
  <si>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</si>
  <si>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</si>
  <si>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</si>
  <si>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</si>
  <si>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</si>
  <si>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</si>
  <si>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</si>
  <si>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</si>
  <si>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</si>
  <si>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</si>
  <si>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</si>
  <si>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</si>
  <si>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</si>
  <si>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</si>
  <si>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</si>
  <si>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</si>
  <si>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</si>
  <si>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</si>
  <si>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</si>
  <si>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</si>
  <si>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</si>
  <si>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</si>
  <si>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</si>
  <si>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</si>
  <si>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</si>
  <si>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</si>
  <si>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</si>
  <si>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</si>
  <si>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</si>
  <si>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</si>
  <si>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</si>
  <si>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</si>
  <si>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</si>
  <si>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</si>
  <si>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</si>
  <si>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</si>
  <si>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</si>
  <si>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</si>
  <si>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</si>
  <si>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</si>
  <si>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</si>
  <si>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</si>
  <si>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</si>
  <si>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</si>
  <si>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</si>
  <si>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</si>
  <si>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</si>
  <si>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</si>
  <si>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</si>
  <si>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</si>
  <si>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</si>
  <si>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</si>
  <si>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</si>
  <si>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</si>
  <si>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</si>
  <si>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</si>
  <si>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</si>
  <si>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</si>
  <si>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</si>
  <si>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</si>
  <si>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</si>
  <si>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</si>
  <si>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</si>
  <si>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</si>
  <si>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</si>
  <si>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</si>
  <si>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</si>
  <si>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</si>
  <si>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</si>
  <si>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</si>
  <si>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</si>
  <si>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</si>
  <si>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</si>
  <si>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</si>
  <si>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</si>
  <si>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</si>
  <si>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</si>
  <si>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</si>
  <si>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</si>
  <si>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</si>
  <si>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</si>
  <si>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</si>
  <si>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</si>
  <si>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</si>
  <si>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</si>
  <si>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</si>
  <si>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</si>
  <si>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</si>
  <si>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</si>
  <si>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</si>
  <si>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</si>
  <si>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</si>
  <si>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</si>
  <si>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</si>
  <si>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</si>
  <si>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</si>
  <si>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</si>
  <si>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</si>
  <si>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</si>
  <si>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</si>
  <si>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</si>
  <si>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</si>
  <si>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</si>
  <si>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</si>
  <si>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</si>
  <si>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</si>
  <si>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</si>
  <si>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</si>
  <si>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</si>
  <si>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</si>
  <si>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</si>
  <si>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</si>
  <si>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</si>
  <si>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</si>
  <si>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</si>
  <si>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</si>
  <si>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</si>
  <si>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</si>
  <si>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</si>
  <si>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</si>
  <si>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</si>
  <si>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</si>
  <si>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</si>
  <si>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</si>
  <si>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</si>
  <si>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</si>
  <si>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</si>
  <si>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</si>
  <si>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</si>
  <si>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</si>
  <si>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</si>
  <si>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</si>
  <si>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</si>
  <si>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</si>
  <si>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</si>
  <si>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</si>
  <si>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</si>
  <si>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</si>
  <si>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</si>
  <si>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</si>
  <si>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</si>
  <si>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</si>
  <si>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</si>
  <si>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</si>
  <si>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</si>
  <si>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</si>
  <si>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</si>
  <si>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</si>
  <si>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</si>
  <si>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</si>
  <si>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</si>
  <si>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</si>
  <si>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</si>
  <si>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</si>
  <si>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</si>
  <si>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</si>
  <si>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</si>
  <si>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</si>
  <si>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</si>
  <si>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</si>
  <si>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</si>
  <si>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</si>
  <si>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</si>
  <si>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</si>
  <si>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</si>
  <si>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</si>
  <si>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</si>
  <si>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</si>
  <si>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</si>
  <si>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</si>
  <si>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</si>
  <si>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</si>
  <si>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</si>
  <si>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</si>
  <si>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</si>
  <si>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</si>
  <si>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</si>
  <si>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</si>
  <si>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</si>
  <si>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</si>
  <si>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</si>
  <si>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</si>
  <si>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</si>
  <si>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</si>
  <si>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</si>
  <si>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</si>
  <si>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</si>
  <si>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</si>
  <si>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</si>
  <si>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</si>
  <si>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</si>
  <si>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</si>
  <si>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</si>
  <si>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</si>
  <si>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</si>
  <si>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</si>
  <si>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</si>
  <si>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</si>
  <si>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</si>
  <si>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</si>
  <si>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</si>
  <si>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</si>
  <si>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</si>
  <si>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</si>
  <si>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</si>
  <si>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</si>
  <si>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</si>
  <si>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</si>
  <si>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</si>
  <si>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</si>
  <si>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</si>
  <si>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</si>
  <si>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</si>
  <si>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</si>
  <si>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</si>
  <si>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</si>
  <si>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</si>
  <si>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</si>
  <si>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</si>
  <si>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</si>
  <si>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</si>
  <si>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</si>
  <si>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</si>
  <si>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</si>
  <si>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</si>
  <si>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</si>
  <si>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</si>
  <si>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</si>
  <si>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</si>
  <si>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</si>
  <si>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</si>
  <si>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</si>
  <si>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</si>
  <si>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</si>
  <si>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</si>
  <si>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</si>
  <si>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</si>
  <si>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</si>
  <si>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</si>
  <si>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</si>
  <si>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</si>
  <si>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</si>
  <si>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</si>
  <si>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</si>
  <si>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</si>
  <si>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</si>
  <si>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</si>
  <si>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</si>
  <si>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</si>
  <si>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</si>
  <si>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</si>
  <si>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</si>
  <si>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</si>
  <si>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</si>
  <si>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</si>
  <si>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</si>
  <si>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</si>
  <si>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</si>
  <si>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</si>
  <si>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</si>
  <si>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</si>
  <si>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</si>
  <si>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</si>
  <si>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</si>
  <si>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</si>
  <si>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</si>
  <si>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</si>
  <si>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</si>
  <si>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</si>
  <si>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</si>
  <si>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</si>
  <si>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</si>
  <si>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</si>
  <si>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</si>
  <si>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</si>
  <si>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</si>
  <si>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</si>
  <si>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</si>
  <si>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</si>
  <si>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</si>
  <si>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</si>
  <si>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</si>
  <si>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</si>
  <si>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</si>
  <si>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</si>
  <si>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</si>
  <si>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</si>
  <si>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</si>
  <si>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</si>
  <si>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</si>
  <si>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</si>
  <si>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</si>
  <si>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</si>
  <si>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</si>
  <si>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</si>
  <si>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</si>
  <si>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</si>
  <si>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</si>
  <si>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</si>
  <si>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</si>
  <si>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</si>
  <si>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</si>
  <si>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</si>
  <si>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</si>
  <si>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</si>
  <si>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</si>
  <si>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</si>
  <si>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</si>
  <si>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</si>
  <si>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</si>
  <si>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</si>
  <si>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</si>
  <si>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</si>
  <si>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</si>
  <si>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</si>
  <si>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</si>
  <si>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</si>
  <si>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</si>
  <si>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</si>
  <si>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</si>
  <si>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</si>
  <si>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</si>
  <si>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</si>
  <si>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</si>
  <si>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</si>
  <si>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</si>
  <si>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</si>
  <si>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</si>
  <si>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</si>
  <si>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</si>
  <si>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</si>
  <si>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</si>
  <si>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</si>
  <si>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</si>
  <si>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</si>
  <si>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</si>
  <si>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</si>
  <si>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</si>
  <si>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</si>
  <si>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</si>
  <si>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</si>
  <si>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</si>
  <si>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</si>
  <si>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</si>
  <si>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</si>
  <si>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</si>
  <si>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</si>
  <si>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</si>
  <si>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</si>
  <si>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</si>
  <si>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</si>
  <si>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</si>
  <si>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</si>
  <si>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</si>
  <si>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</si>
  <si>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</si>
  <si>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</si>
  <si>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</si>
  <si>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</si>
  <si>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</si>
  <si>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</si>
  <si>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</si>
  <si>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</si>
  <si>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</si>
  <si>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</si>
  <si>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</si>
  <si>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</si>
  <si>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</si>
  <si>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</si>
  <si>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</si>
  <si>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</si>
  <si>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</si>
  <si>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</si>
  <si>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</si>
  <si>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</si>
  <si>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</si>
  <si>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</si>
  <si>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</si>
  <si>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</si>
  <si>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</si>
  <si>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</si>
  <si>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</si>
  <si>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</si>
  <si>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</si>
  <si>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</si>
  <si>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</si>
  <si>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</si>
  <si>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</si>
  <si>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</si>
  <si>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</si>
  <si>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</si>
  <si>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</si>
  <si>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</si>
  <si>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</si>
  <si>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</si>
  <si>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</si>
  <si>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</si>
  <si>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</si>
  <si>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</si>
  <si>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</si>
  <si>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</si>
  <si>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</si>
  <si>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</si>
  <si>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</si>
  <si>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</si>
  <si>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</si>
  <si>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</si>
  <si>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</si>
  <si>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</si>
  <si>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</si>
  <si>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</si>
  <si>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</si>
  <si>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</si>
  <si>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</si>
  <si>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</si>
  <si>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</si>
  <si>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</si>
  <si>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</si>
  <si>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</si>
  <si>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</si>
  <si>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</si>
  <si>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</si>
  <si>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</si>
  <si>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</si>
  <si>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</si>
  <si>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</si>
  <si>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</si>
  <si>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</si>
  <si>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</si>
  <si>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</si>
  <si>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</si>
  <si>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</si>
  <si>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</si>
  <si>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</si>
  <si>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</si>
  <si>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</si>
  <si>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</si>
  <si>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</si>
  <si>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</si>
  <si>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</si>
  <si>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</si>
  <si>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</si>
  <si>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</si>
  <si>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</si>
  <si>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</si>
  <si>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</si>
  <si>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</si>
  <si>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</si>
  <si>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</si>
  <si>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</si>
  <si>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</si>
  <si>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</si>
  <si>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</si>
  <si>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</si>
  <si>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</si>
  <si>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</si>
  <si>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</si>
  <si>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</si>
  <si>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</si>
  <si>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</si>
  <si>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</si>
  <si>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</si>
  <si>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</si>
  <si>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</si>
  <si>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</si>
  <si>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</si>
  <si>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</si>
  <si>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</si>
  <si>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</si>
  <si>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</si>
  <si>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</si>
  <si>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</si>
  <si>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</si>
  <si>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</si>
  <si>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</si>
  <si>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</si>
  <si>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</si>
  <si>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</si>
  <si>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</si>
  <si>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</si>
  <si>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</si>
  <si>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</si>
  <si>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</si>
  <si>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</si>
  <si>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</si>
  <si>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</si>
  <si>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</si>
  <si>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</si>
  <si>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</si>
  <si>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</si>
  <si>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</si>
  <si>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</si>
  <si>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</si>
  <si>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</si>
  <si>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</si>
  <si>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</si>
  <si>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</si>
  <si>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</si>
  <si>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</si>
  <si>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</si>
  <si>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</si>
  <si>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</si>
  <si>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</si>
  <si>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</si>
  <si>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</si>
  <si>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</si>
  <si>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</si>
  <si>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</si>
  <si>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</si>
  <si>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</si>
  <si>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</si>
  <si>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</si>
  <si>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</si>
  <si>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</si>
  <si>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</si>
  <si>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</si>
  <si>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</si>
  <si>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</si>
  <si>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</si>
  <si>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</si>
  <si>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</si>
  <si>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</si>
  <si>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</si>
  <si>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</si>
  <si>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</si>
  <si>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</si>
  <si>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</si>
  <si>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</si>
  <si>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</si>
  <si>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</si>
  <si>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</si>
  <si>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</si>
  <si>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</si>
  <si>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</si>
  <si>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</si>
  <si>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</si>
  <si>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</si>
  <si>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</si>
  <si>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</si>
  <si>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</si>
  <si>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</si>
  <si>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</si>
  <si>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</si>
  <si>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</si>
  <si>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</si>
  <si>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</si>
  <si>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</si>
  <si>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</si>
  <si>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</si>
  <si>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</si>
  <si>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</si>
  <si>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</si>
  <si>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</si>
  <si>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</si>
  <si>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</si>
  <si>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</si>
  <si>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</si>
  <si>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</si>
  <si>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</si>
  <si>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</si>
  <si>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</si>
  <si>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</si>
  <si>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</si>
  <si>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</si>
  <si>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</si>
  <si>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</si>
  <si>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</si>
  <si>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</si>
  <si>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</si>
  <si>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</si>
  <si>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</si>
  <si>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</si>
  <si>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</si>
  <si>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</si>
  <si>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</si>
  <si>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</si>
  <si>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</si>
  <si>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</si>
  <si>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</si>
  <si>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</si>
  <si>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</si>
  <si>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</si>
  <si>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</si>
  <si>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</si>
  <si>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</si>
  <si>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</si>
  <si>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</si>
  <si>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</si>
  <si>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</si>
  <si>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</si>
  <si>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</si>
  <si>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</si>
  <si>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</si>
  <si>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</si>
  <si>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</si>
  <si>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</si>
  <si>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</si>
  <si>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</si>
  <si>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</si>
  <si>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</si>
  <si>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</si>
  <si>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</si>
  <si>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</si>
  <si>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</si>
  <si>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</si>
  <si>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</si>
  <si>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</si>
  <si>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</si>
  <si>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</si>
  <si>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</si>
  <si>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</si>
  <si>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</si>
  <si>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</si>
  <si>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</si>
  <si>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</si>
  <si>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</si>
  <si>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</si>
  <si>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</si>
  <si>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</si>
  <si>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</si>
  <si>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</si>
  <si>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</si>
  <si>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</si>
  <si>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</si>
  <si>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</si>
  <si>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</si>
  <si>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</si>
  <si>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</si>
  <si>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</si>
  <si>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</si>
  <si>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</si>
  <si>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</si>
  <si>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</si>
  <si>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</si>
  <si>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</si>
  <si>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</si>
  <si>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</si>
  <si>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</si>
  <si>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</si>
  <si>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</si>
  <si>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</si>
  <si>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</si>
  <si>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</si>
  <si>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</si>
  <si>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</si>
  <si>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</si>
  <si>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</si>
  <si>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</si>
  <si>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</si>
  <si>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</si>
  <si>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</si>
  <si>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</si>
  <si>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</si>
  <si>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</si>
  <si>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</si>
  <si>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</si>
  <si>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</si>
  <si>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</si>
  <si>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</si>
  <si>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</si>
  <si>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</si>
  <si>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</si>
  <si>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</si>
  <si>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</si>
  <si>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</si>
  <si>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</si>
  <si>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</si>
  <si>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</si>
  <si>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</si>
  <si>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</si>
  <si>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</si>
  <si>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</si>
  <si>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</si>
  <si>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</si>
  <si>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</si>
  <si>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</si>
  <si>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</si>
  <si>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</si>
  <si>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</si>
  <si>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</si>
  <si>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</si>
  <si>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</si>
  <si>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</si>
  <si>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</si>
  <si>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</si>
  <si>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</si>
  <si>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</si>
  <si>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</si>
  <si>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</si>
  <si>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</si>
  <si>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</si>
  <si>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</si>
  <si>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</si>
  <si>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</si>
  <si>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</si>
  <si>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</si>
  <si>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</si>
  <si>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</si>
  <si>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</si>
  <si>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</si>
  <si>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</si>
  <si>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</si>
  <si>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</si>
  <si>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</si>
  <si>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</si>
  <si>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</si>
  <si>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</si>
  <si>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</si>
  <si>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</si>
  <si>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</si>
  <si>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</si>
  <si>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</si>
  <si>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</si>
  <si>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</si>
  <si>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</si>
  <si>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</si>
  <si>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</si>
  <si>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</si>
  <si>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</si>
  <si>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</si>
  <si>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</si>
  <si>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</si>
  <si>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</si>
  <si>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</si>
  <si>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</si>
  <si>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</si>
  <si>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</si>
  <si>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</si>
  <si>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</si>
  <si>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</si>
  <si>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</si>
  <si>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</si>
  <si>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</si>
  <si>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</si>
  <si>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</si>
  <si>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</si>
  <si>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</si>
  <si>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</si>
  <si>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</si>
  <si>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</si>
  <si>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</si>
  <si>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</si>
  <si>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</si>
  <si>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</si>
  <si>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</si>
  <si>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</si>
  <si>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</si>
  <si>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</si>
  <si>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</si>
  <si>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</si>
  <si>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</si>
  <si>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</si>
  <si>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</si>
  <si>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</si>
  <si>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</si>
  <si>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</si>
  <si>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</si>
  <si>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</si>
  <si>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</si>
  <si>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</si>
  <si>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</si>
  <si>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</si>
  <si>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</si>
  <si>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</si>
  <si>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</si>
  <si>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</si>
  <si>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</si>
  <si>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</si>
  <si>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</si>
  <si>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</si>
  <si>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</si>
  <si>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</si>
  <si>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</si>
  <si>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</si>
  <si>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</si>
  <si>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</si>
  <si>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</si>
  <si>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</si>
  <si>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</si>
  <si>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</si>
  <si>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</si>
  <si>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</si>
  <si>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</si>
  <si>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</si>
  <si>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</si>
  <si>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</si>
  <si>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</si>
  <si>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</si>
  <si>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</si>
  <si>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</si>
  <si>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</si>
  <si>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</si>
  <si>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</si>
  <si>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</si>
  <si>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</si>
  <si>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</si>
  <si>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</si>
  <si>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</si>
  <si>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</si>
  <si>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</si>
  <si>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</si>
  <si>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</si>
  <si>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</si>
  <si>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</si>
  <si>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</si>
  <si>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</si>
  <si>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</si>
  <si>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</si>
  <si>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</si>
  <si>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</si>
  <si>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</si>
  <si>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</si>
  <si>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</si>
  <si>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</si>
  <si>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</si>
  <si>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</si>
  <si>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</si>
  <si>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</si>
  <si>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</si>
  <si>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</si>
  <si>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</si>
  <si>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</si>
  <si>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</si>
  <si>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</si>
  <si>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</si>
  <si>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</si>
  <si>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</si>
  <si>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</si>
  <si>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</si>
  <si>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</si>
  <si>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</si>
  <si>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</si>
  <si>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</si>
  <si>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</si>
  <si>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</si>
  <si>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</si>
  <si>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</si>
  <si>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</si>
  <si>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</si>
  <si>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</si>
  <si>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</si>
  <si>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</si>
  <si>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</si>
  <si>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</si>
  <si>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</si>
  <si>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</si>
  <si>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</si>
  <si>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</si>
  <si>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</si>
  <si>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</si>
  <si>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</si>
  <si>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</si>
  <si>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</si>
  <si>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</si>
  <si>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</si>
  <si>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</si>
  <si>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</si>
  <si>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</si>
  <si>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</si>
  <si>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</si>
  <si>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</si>
  <si>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</si>
  <si>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</si>
  <si>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</si>
  <si>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</si>
  <si>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</si>
  <si>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</si>
  <si>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</si>
  <si>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</si>
  <si>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</si>
  <si>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</si>
  <si>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</si>
  <si>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</si>
  <si>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</si>
  <si>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</si>
  <si>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</si>
  <si>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</si>
  <si>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</si>
  <si>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</si>
  <si>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</si>
  <si>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</si>
  <si>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</si>
  <si>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</si>
  <si>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</si>
  <si>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</si>
  <si>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</si>
  <si>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</si>
  <si>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</si>
  <si>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</si>
  <si>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</si>
  <si>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</si>
  <si>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</si>
  <si>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</si>
  <si>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</si>
  <si>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</si>
  <si>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</si>
  <si>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</si>
  <si>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</si>
  <si>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</si>
  <si>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</si>
  <si>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</si>
  <si>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</si>
  <si>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</si>
  <si>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</si>
  <si>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</si>
  <si>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</si>
  <si>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</si>
  <si>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</si>
  <si>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</si>
  <si>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</si>
  <si>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</si>
  <si>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</si>
  <si>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</si>
  <si>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</si>
  <si>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</si>
  <si>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</si>
  <si>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</si>
  <si>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</si>
  <si>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</si>
  <si>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</si>
  <si>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</si>
  <si>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</si>
  <si>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</si>
  <si>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</si>
  <si>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</si>
  <si>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</si>
  <si>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</si>
  <si>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</si>
  <si>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</si>
  <si>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</si>
  <si>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</si>
  <si>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</si>
  <si>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</si>
  <si>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</si>
  <si>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</si>
  <si>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</si>
  <si>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</si>
  <si>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</si>
  <si>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</si>
  <si>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</si>
  <si>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</si>
  <si>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</si>
  <si>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</si>
  <si>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</si>
  <si>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</si>
  <si>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</si>
  <si>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</si>
  <si>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</si>
  <si>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</si>
  <si>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</si>
  <si>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</si>
  <si>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</si>
  <si>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</si>
  <si>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</si>
  <si>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</si>
  <si>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</si>
  <si>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</si>
  <si>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</si>
  <si>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</si>
  <si>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</si>
  <si>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</si>
  <si>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</si>
  <si>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</si>
  <si>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</si>
  <si>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</si>
  <si>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</si>
  <si>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</si>
  <si>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</si>
  <si>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</si>
  <si>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</si>
  <si>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</si>
  <si>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</si>
  <si>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</si>
  <si>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</si>
  <si>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</si>
  <si>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</si>
  <si>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</si>
  <si>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</si>
  <si>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</si>
  <si>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</si>
  <si>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</si>
  <si>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</si>
  <si>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</si>
  <si>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</si>
  <si>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</si>
  <si>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</si>
  <si>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</si>
  <si>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</si>
  <si>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</si>
  <si>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</si>
  <si>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</si>
  <si>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</si>
  <si>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</si>
  <si>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</si>
  <si>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</si>
  <si>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</si>
  <si>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</si>
  <si>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</si>
  <si>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</si>
  <si>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</si>
  <si>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</si>
  <si>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</si>
  <si>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</si>
  <si>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</si>
  <si>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</si>
  <si>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</si>
  <si>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</si>
  <si>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</si>
  <si>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</si>
  <si>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</si>
  <si>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</si>
  <si>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</si>
  <si>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</si>
  <si>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</si>
  <si>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</si>
  <si>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</si>
  <si>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</si>
  <si>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</si>
  <si>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</si>
  <si>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</si>
  <si>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</si>
  <si>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</si>
  <si>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</si>
  <si>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</si>
  <si>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</si>
  <si>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</si>
  <si>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</si>
  <si>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</si>
  <si>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</si>
  <si>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</si>
  <si>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</si>
  <si>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</si>
  <si>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</si>
  <si>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</si>
  <si>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</si>
  <si>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</si>
  <si>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</si>
  <si>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</si>
  <si>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</si>
  <si>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</si>
  <si>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</si>
  <si>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</si>
  <si>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</si>
  <si>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</si>
  <si>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</si>
  <si>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</si>
  <si>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</si>
  <si>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</si>
  <si>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</si>
  <si>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</si>
  <si>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</si>
  <si>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</si>
  <si>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</si>
  <si>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</si>
  <si>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</si>
  <si>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</si>
  <si>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</si>
  <si>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</si>
  <si>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</si>
  <si>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</si>
  <si>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</si>
  <si>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</si>
  <si>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</si>
  <si>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</si>
  <si>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</si>
  <si>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</si>
  <si>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</si>
  <si>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</si>
  <si>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</si>
  <si>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</si>
  <si>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</si>
  <si>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</si>
  <si>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</si>
  <si>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</si>
  <si>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</si>
  <si>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</si>
  <si>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</si>
  <si>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</si>
  <si>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</si>
  <si>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</si>
  <si>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</si>
  <si>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</si>
  <si>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</si>
  <si>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</si>
  <si>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</si>
  <si>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</si>
  <si>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</si>
  <si>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</si>
  <si>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</si>
  <si>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</si>
  <si>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</si>
  <si>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</si>
  <si>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</si>
  <si>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</si>
  <si>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</si>
  <si>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</si>
  <si>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</si>
  <si>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</si>
  <si>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</si>
  <si>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</si>
  <si>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</si>
  <si>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</si>
  <si>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</si>
  <si>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</si>
  <si>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</si>
  <si>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</si>
  <si>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</si>
  <si>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</si>
  <si>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</si>
  <si>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</si>
  <si>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</si>
  <si>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</si>
  <si>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</si>
  <si>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</si>
  <si>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</si>
  <si>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</si>
  <si>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</si>
  <si>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</si>
  <si>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</si>
  <si>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</si>
  <si>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</si>
  <si>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</si>
  <si>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</si>
  <si>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</si>
  <si>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</si>
  <si>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</si>
  <si>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</si>
  <si>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</si>
  <si>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</si>
  <si>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</si>
  <si>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</si>
  <si>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</si>
  <si>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</si>
  <si>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</si>
  <si>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</si>
  <si>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</si>
  <si>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</si>
  <si>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</si>
  <si>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</si>
  <si>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</si>
  <si>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</si>
  <si>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</si>
  <si>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</si>
  <si>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</si>
  <si>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</si>
  <si>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</si>
  <si>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</si>
  <si>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</si>
  <si>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</si>
  <si>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</si>
  <si>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</si>
  <si>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</si>
  <si>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</si>
  <si>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</si>
  <si>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</si>
  <si>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</si>
  <si>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</si>
  <si>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</si>
  <si>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</si>
  <si>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</si>
  <si>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</si>
  <si>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</si>
  <si>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</si>
  <si>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</si>
  <si>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</si>
  <si>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</si>
  <si>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</si>
  <si>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</si>
  <si>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</si>
  <si>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</si>
  <si>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</si>
  <si>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</si>
  <si>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</si>
  <si>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</si>
  <si>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</si>
  <si>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</si>
  <si>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</si>
  <si>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</si>
  <si>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</si>
  <si>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</si>
  <si>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</si>
  <si>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</si>
  <si>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</si>
  <si>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</si>
  <si>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</si>
  <si>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</si>
  <si>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</si>
  <si>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</si>
  <si>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</si>
  <si>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</si>
  <si>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</si>
  <si>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</si>
  <si>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</si>
  <si>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</si>
  <si>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</si>
  <si>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</si>
  <si>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</si>
  <si>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</si>
  <si>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</si>
  <si>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</si>
  <si>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</si>
  <si>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</si>
  <si>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</si>
  <si>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</si>
  <si>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</si>
  <si>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</si>
  <si>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</si>
  <si>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</si>
  <si>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</si>
  <si>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</si>
  <si>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</si>
  <si>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</si>
  <si>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</si>
  <si>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</si>
  <si>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</si>
  <si>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</si>
  <si>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</si>
  <si>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</si>
  <si>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</si>
  <si>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</si>
  <si>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</si>
  <si>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</si>
  <si>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</si>
  <si>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</si>
  <si>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</si>
  <si>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</si>
  <si>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</si>
  <si>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</si>
  <si>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</si>
  <si>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</si>
  <si>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</si>
  <si>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</si>
  <si>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</si>
  <si>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</si>
  <si>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</si>
  <si>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</si>
  <si>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</si>
  <si>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</si>
  <si>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</si>
  <si>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</si>
  <si>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</si>
  <si>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</si>
  <si>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</si>
  <si>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</si>
  <si>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</si>
  <si>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</si>
  <si>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</si>
  <si>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</si>
  <si>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</si>
  <si>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</si>
  <si>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</si>
  <si>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</si>
  <si>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</si>
  <si>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</si>
  <si>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</si>
  <si>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</si>
  <si>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</si>
  <si>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</si>
  <si>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</si>
  <si>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</si>
  <si>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</si>
  <si>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</si>
  <si>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</si>
  <si>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</si>
  <si>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</si>
  <si>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</si>
  <si>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</si>
  <si>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</si>
  <si>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</si>
  <si>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</si>
  <si>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</si>
  <si>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</si>
  <si>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</si>
  <si>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</si>
  <si>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</si>
  <si>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</si>
  <si>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</si>
  <si>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</si>
  <si>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</si>
  <si>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</si>
  <si>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</si>
  <si>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</si>
  <si>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</si>
  <si>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</si>
  <si>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</si>
  <si>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</si>
  <si>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</si>
  <si>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</si>
  <si>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</si>
  <si>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</si>
  <si>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</si>
  <si>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</si>
  <si>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</si>
  <si>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</si>
  <si>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</si>
  <si>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</si>
  <si>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</si>
  <si>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</si>
  <si>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</si>
  <si>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</si>
  <si>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</si>
  <si>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</si>
  <si>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</si>
  <si>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</si>
  <si>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</si>
  <si>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</si>
  <si>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</si>
  <si>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</si>
  <si>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</si>
  <si>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</si>
  <si>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</si>
  <si>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</si>
  <si>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</si>
  <si>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</si>
  <si>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</si>
  <si>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</si>
  <si>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</si>
  <si>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</si>
  <si>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</si>
  <si>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</si>
  <si>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</si>
  <si>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</si>
  <si>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</si>
  <si>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</si>
  <si>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</si>
  <si>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</si>
  <si>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</si>
  <si>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</si>
  <si>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</si>
  <si>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</si>
  <si>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</si>
  <si>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</si>
  <si>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</si>
  <si>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</si>
  <si>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</si>
  <si>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</si>
  <si>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</si>
  <si>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</si>
  <si>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</si>
  <si>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</si>
  <si>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</si>
  <si>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</si>
  <si>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</si>
  <si>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</si>
  <si>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</si>
  <si>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</si>
  <si>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</si>
  <si>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</si>
  <si>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</si>
  <si>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</si>
  <si>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</si>
  <si>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</si>
  <si>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</si>
  <si>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</si>
  <si>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</si>
  <si>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</si>
  <si>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</si>
  <si>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</si>
  <si>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</si>
  <si>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</si>
  <si>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</si>
  <si>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</si>
  <si>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</si>
  <si>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</si>
  <si>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</si>
  <si>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</si>
  <si>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</si>
  <si>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</si>
  <si>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</si>
  <si>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</si>
  <si>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</si>
  <si>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</si>
  <si>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</si>
  <si>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</si>
  <si>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</si>
  <si>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</si>
  <si>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</si>
  <si>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</si>
  <si>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</si>
  <si>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</si>
  <si>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</si>
  <si>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</si>
  <si>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</si>
  <si>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</si>
  <si>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</si>
  <si>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</si>
  <si>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</si>
  <si>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</si>
  <si>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</si>
  <si>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</si>
  <si>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</si>
  <si>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</si>
  <si>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</si>
  <si>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</si>
  <si>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</si>
  <si>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</si>
  <si>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</si>
  <si>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</si>
  <si>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</si>
  <si>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</si>
  <si>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</si>
  <si>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</si>
  <si>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</si>
  <si>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</si>
  <si>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</si>
  <si>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</si>
  <si>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</si>
  <si>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</si>
  <si>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</si>
  <si>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</si>
  <si>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</si>
  <si>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</si>
  <si>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</si>
  <si>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</si>
  <si>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</si>
  <si>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</si>
  <si>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</si>
  <si>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</si>
  <si>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</si>
  <si>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</si>
  <si>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</si>
  <si>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</si>
  <si>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</si>
  <si>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</si>
  <si>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</si>
  <si>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</si>
  <si>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</si>
  <si>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</si>
  <si>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</si>
  <si>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</si>
  <si>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</si>
  <si>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</si>
  <si>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</si>
  <si>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</si>
  <si>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</si>
  <si>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</si>
  <si>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</si>
  <si>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</si>
  <si>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</si>
  <si>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</si>
  <si>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</si>
  <si>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</si>
  <si>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</si>
  <si>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</si>
  <si>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</si>
  <si>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</si>
  <si>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</si>
  <si>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</si>
  <si>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</si>
  <si>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</si>
  <si>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</si>
  <si>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</si>
  <si>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</si>
  <si>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</si>
  <si>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</si>
  <si>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</si>
  <si>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</si>
  <si>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</si>
  <si>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</si>
  <si>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</si>
  <si>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</si>
  <si>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</si>
  <si>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</si>
  <si>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</si>
  <si>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</si>
  <si>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</si>
  <si>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</si>
  <si>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</si>
  <si>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</si>
  <si>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</si>
  <si>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</si>
  <si>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</si>
  <si>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</si>
  <si>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</si>
  <si>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</si>
  <si>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</si>
  <si>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</si>
  <si>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</si>
  <si>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</si>
  <si>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</si>
  <si>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</si>
  <si>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</si>
  <si>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</si>
  <si>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</si>
  <si>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</si>
  <si>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</si>
  <si>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</si>
  <si>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</si>
  <si>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</si>
  <si>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</si>
  <si>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</si>
  <si>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</si>
  <si>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</si>
  <si>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</si>
  <si>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</si>
  <si>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</si>
  <si>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</si>
  <si>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</si>
  <si>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</si>
  <si>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</si>
  <si>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</si>
  <si>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</si>
  <si>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</si>
  <si>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</si>
  <si>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</si>
  <si>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</si>
  <si>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</si>
  <si>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</si>
  <si>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</si>
  <si>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</si>
  <si>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</si>
  <si>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</si>
  <si>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</si>
  <si>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</si>
  <si>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</si>
  <si>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</si>
  <si>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</si>
  <si>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</si>
  <si>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</si>
  <si>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</si>
  <si>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</si>
  <si>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</si>
  <si>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</si>
  <si>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</si>
  <si>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</si>
  <si>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</si>
  <si>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</si>
  <si>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</si>
  <si>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</si>
  <si>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</si>
  <si>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</si>
  <si>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</si>
  <si>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</si>
  <si>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</si>
  <si>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</si>
  <si>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</si>
  <si>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</si>
  <si>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</si>
  <si>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</si>
  <si>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</si>
  <si>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</si>
  <si>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</si>
  <si>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</si>
  <si>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</si>
  <si>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</si>
  <si>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</si>
  <si>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</si>
  <si>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</si>
  <si>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</si>
  <si>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</si>
  <si>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</si>
  <si>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</si>
  <si>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</si>
  <si>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</si>
  <si>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</si>
  <si>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</si>
  <si>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</si>
  <si>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</si>
  <si>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</si>
  <si>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</si>
  <si>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</si>
  <si>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</si>
  <si>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</si>
  <si>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</si>
  <si>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</si>
  <si>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</si>
  <si>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</si>
  <si>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</si>
  <si>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</si>
  <si>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</si>
  <si>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</si>
  <si>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</si>
  <si>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</si>
  <si>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</si>
  <si>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</si>
  <si>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</si>
  <si>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</si>
  <si>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</si>
  <si>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</si>
  <si>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</si>
  <si>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</si>
  <si>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</si>
  <si>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</si>
  <si>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</si>
  <si>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</si>
  <si>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</si>
  <si>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</si>
  <si>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</si>
  <si>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</si>
  <si>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</si>
  <si>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</si>
  <si>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</si>
  <si>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</si>
  <si>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</si>
  <si>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</si>
  <si>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</si>
  <si>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</si>
  <si>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</si>
  <si>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</si>
  <si>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</si>
  <si>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</si>
  <si>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</si>
  <si>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</si>
  <si>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</si>
  <si>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</si>
  <si>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</si>
  <si>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</si>
  <si>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</si>
  <si>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</si>
  <si>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</si>
  <si>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</si>
  <si>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</si>
  <si>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</si>
  <si>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</si>
  <si>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</si>
  <si>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</si>
  <si>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</si>
  <si>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</si>
  <si>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</si>
  <si>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</si>
  <si>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</si>
  <si>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</si>
  <si>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</si>
  <si>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</si>
  <si>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</si>
  <si>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</si>
  <si>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</si>
  <si>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</si>
  <si>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</si>
  <si>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</si>
  <si>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</si>
  <si>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</si>
  <si>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</si>
  <si>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</si>
  <si>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</si>
  <si>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</si>
  <si>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</si>
  <si>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</si>
  <si>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</si>
  <si>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</si>
  <si>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</si>
  <si>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</si>
  <si>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</si>
  <si>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</si>
  <si>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</si>
  <si>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</si>
  <si>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</si>
  <si>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</si>
  <si>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</si>
  <si>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</si>
  <si>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</si>
  <si>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</si>
  <si>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</si>
  <si>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</si>
  <si>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</si>
  <si>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</si>
  <si>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</si>
  <si>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</si>
  <si>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</si>
  <si>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</si>
  <si>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</si>
  <si>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</si>
  <si>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</si>
  <si>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</si>
  <si>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</si>
  <si>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</si>
  <si>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</si>
  <si>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</si>
  <si>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</si>
  <si>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</si>
  <si>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</si>
  <si>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</si>
  <si>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</si>
  <si>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</si>
  <si>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</si>
  <si>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</si>
  <si>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</si>
  <si>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</si>
  <si>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</si>
  <si>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</si>
  <si>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</si>
  <si>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</si>
  <si>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</si>
  <si>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</si>
  <si>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</si>
  <si>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</si>
  <si>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</si>
  <si>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</si>
  <si>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</si>
  <si>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</si>
  <si>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</si>
  <si>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</si>
  <si>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</si>
  <si>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</si>
  <si>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</si>
  <si>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</si>
  <si>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</si>
  <si>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</si>
  <si>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</si>
  <si>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</si>
  <si>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</si>
  <si>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</si>
  <si>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</si>
  <si>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</si>
  <si>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</si>
  <si>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</si>
  <si>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</si>
  <si>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</si>
  <si>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</si>
  <si>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</si>
  <si>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</si>
  <si>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</si>
  <si>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</si>
  <si>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</si>
  <si>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</si>
  <si>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</si>
  <si>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</si>
  <si>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</si>
  <si>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</si>
  <si>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</si>
  <si>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</si>
  <si>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</si>
  <si>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</si>
  <si>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</si>
  <si>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</si>
  <si>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</si>
  <si>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</si>
  <si>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</si>
  <si>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</si>
  <si>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</si>
  <si>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</si>
  <si>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</si>
  <si>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</si>
  <si>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</si>
  <si>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</si>
  <si>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</si>
  <si>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</si>
  <si>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</si>
  <si>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</si>
  <si>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</si>
  <si>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</si>
  <si>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</si>
  <si>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</si>
  <si>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</si>
  <si>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</si>
  <si>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</si>
  <si>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</si>
  <si>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</si>
  <si>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</si>
  <si>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</si>
  <si>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</si>
  <si>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</si>
  <si>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</si>
  <si>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</si>
  <si>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</si>
  <si>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</si>
  <si>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</si>
  <si>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</si>
  <si>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</si>
  <si>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</si>
  <si>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</si>
  <si>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</si>
  <si>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</si>
  <si>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</si>
  <si>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</si>
  <si>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</si>
  <si>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</si>
  <si>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</si>
  <si>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</si>
  <si>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</si>
  <si>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</si>
  <si>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</si>
  <si>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</si>
  <si>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</si>
  <si>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</si>
  <si>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</si>
  <si>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</si>
  <si>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</si>
  <si>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</si>
  <si>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</si>
  <si>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</si>
  <si>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</si>
  <si>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</si>
  <si>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</si>
  <si>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</si>
  <si>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</si>
  <si>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</si>
  <si>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</si>
  <si>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</si>
  <si>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</si>
  <si>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</si>
  <si>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</si>
  <si>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</si>
  <si>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</si>
  <si>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</si>
  <si>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</si>
  <si>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</si>
  <si>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</si>
  <si>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</si>
  <si>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</si>
  <si>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</si>
  <si>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</si>
  <si>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</si>
  <si>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</si>
  <si>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</si>
  <si>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</si>
  <si>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</si>
  <si>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</si>
  <si>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</si>
  <si>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</si>
  <si>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</si>
  <si>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</si>
  <si>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</si>
  <si>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</si>
  <si>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</si>
  <si>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</si>
  <si>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</si>
  <si>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</si>
  <si>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</si>
  <si>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</si>
  <si>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</si>
  <si>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</si>
  <si>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</si>
  <si>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</si>
  <si>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</si>
  <si>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</si>
  <si>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</si>
  <si>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</si>
  <si>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</si>
  <si>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</si>
  <si>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</si>
  <si>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</si>
  <si>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</si>
  <si>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</si>
  <si>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</si>
  <si>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</si>
  <si>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</si>
  <si>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</si>
  <si>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</si>
  <si>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</si>
  <si>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</si>
  <si>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</si>
  <si>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</si>
  <si>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</si>
  <si>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</si>
  <si>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</si>
  <si>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</si>
  <si>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</si>
  <si>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</si>
  <si>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</si>
  <si>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</si>
  <si>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</si>
  <si>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</si>
  <si>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</si>
  <si>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</si>
  <si>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</si>
  <si>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</si>
  <si>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</si>
  <si>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</si>
  <si>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</si>
  <si>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</si>
  <si>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</si>
  <si>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</si>
  <si>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</si>
  <si>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</si>
  <si>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</si>
  <si>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</si>
  <si>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</si>
  <si>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</si>
  <si>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</si>
  <si>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</si>
  <si>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</si>
  <si>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</si>
  <si>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</si>
  <si>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</si>
  <si>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</si>
  <si>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</si>
  <si>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</si>
  <si>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</si>
  <si>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</si>
  <si>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</si>
  <si>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</si>
  <si>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</si>
  <si>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</si>
  <si>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</si>
  <si>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</si>
  <si>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</si>
  <si>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</si>
  <si>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</si>
  <si>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</si>
  <si>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</si>
  <si>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</si>
  <si>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</si>
  <si>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</si>
  <si>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</si>
  <si>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</si>
  <si>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</si>
  <si>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</si>
  <si>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</si>
  <si>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</si>
  <si>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</si>
  <si>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</si>
  <si>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</si>
  <si>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</si>
  <si>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</si>
  <si>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</si>
  <si>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</si>
  <si>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</si>
  <si>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</si>
  <si>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</si>
  <si>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</si>
  <si>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</si>
  <si>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</si>
  <si>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</si>
  <si>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</si>
  <si>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</si>
  <si>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</si>
  <si>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</si>
  <si>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</si>
  <si>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</si>
  <si>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</si>
  <si>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</si>
  <si>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</si>
  <si>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</si>
  <si>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</si>
  <si>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</si>
  <si>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</si>
  <si>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</si>
  <si>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</si>
  <si>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</si>
  <si>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</si>
  <si>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</si>
  <si>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</si>
  <si>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</si>
  <si>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</si>
  <si>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</si>
  <si>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</si>
  <si>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</si>
  <si>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</si>
  <si>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</si>
  <si>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</si>
  <si>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</si>
  <si>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</si>
  <si>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</si>
  <si>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</si>
  <si>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</si>
  <si>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</si>
  <si>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</si>
  <si>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</si>
  <si>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</si>
  <si>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</si>
  <si>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</si>
  <si>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</si>
  <si>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</si>
  <si>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</si>
  <si>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</si>
  <si>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</si>
  <si>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</si>
  <si>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</si>
  <si>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</si>
  <si>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</si>
  <si>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</si>
  <si>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</si>
  <si>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</si>
  <si>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</si>
  <si>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</si>
  <si>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</si>
  <si>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</si>
  <si>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</si>
  <si>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</si>
  <si>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</si>
  <si>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</si>
  <si>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</si>
  <si>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</si>
  <si>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</si>
  <si>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</si>
  <si>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</si>
  <si>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</si>
  <si>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</si>
  <si>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</si>
  <si>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</si>
  <si>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</si>
  <si>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</si>
  <si>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</si>
  <si>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</si>
  <si>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</si>
  <si>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</si>
  <si>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</si>
  <si>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</si>
  <si>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</si>
  <si>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</si>
  <si>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</si>
  <si>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</si>
  <si>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</si>
  <si>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</si>
  <si>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</si>
  <si>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</si>
  <si>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</si>
  <si>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</si>
  <si>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</si>
  <si>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</si>
  <si>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</si>
  <si>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</si>
  <si>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</si>
  <si>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</si>
  <si>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</si>
  <si>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</si>
  <si>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</si>
  <si>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</si>
  <si>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</si>
  <si>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</si>
  <si>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</si>
  <si>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</si>
  <si>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</si>
  <si>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</si>
  <si>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</si>
  <si>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</si>
  <si>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</si>
  <si>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</si>
  <si>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</si>
  <si>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</si>
  <si>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</si>
  <si>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</si>
  <si>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</si>
  <si>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</si>
  <si>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</si>
  <si>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</si>
  <si>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</si>
  <si>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</si>
  <si>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</si>
  <si>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</si>
  <si>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</si>
  <si>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</si>
  <si>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</si>
  <si>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</si>
  <si>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</si>
  <si>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</si>
  <si>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</si>
  <si>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</si>
  <si>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</si>
  <si>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</si>
  <si>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</si>
  <si>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</si>
  <si>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</si>
  <si>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</si>
  <si>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</si>
  <si>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</si>
  <si>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</si>
  <si>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</si>
  <si>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</si>
  <si>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</si>
  <si>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</si>
  <si>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</si>
  <si>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</si>
  <si>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</si>
  <si>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</si>
  <si>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</si>
  <si>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</si>
  <si>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</si>
  <si>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</si>
  <si>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</si>
  <si>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</si>
  <si>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</si>
  <si>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</si>
  <si>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</si>
  <si>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</si>
  <si>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</si>
  <si>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</si>
  <si>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</si>
  <si>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</si>
  <si>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</si>
  <si>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</si>
  <si>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</si>
  <si>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</si>
  <si>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</si>
  <si>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</si>
  <si>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</si>
  <si>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</si>
  <si>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</si>
  <si>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</si>
  <si>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</si>
  <si>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</si>
  <si>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</si>
  <si>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</si>
  <si>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</si>
  <si>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</si>
  <si>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</si>
  <si>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</si>
  <si>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</si>
  <si>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</si>
  <si>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</si>
  <si>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</si>
  <si>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</si>
  <si>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</si>
  <si>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</si>
  <si>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</si>
  <si>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</si>
  <si>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</si>
  <si>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</si>
  <si>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</si>
  <si>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</si>
  <si>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</si>
  <si>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</si>
  <si>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</si>
  <si>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</si>
  <si>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</si>
  <si>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</si>
  <si>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</si>
  <si>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</si>
  <si>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</si>
  <si>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</si>
  <si>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</si>
  <si>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</si>
  <si>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</si>
  <si>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</si>
  <si>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</si>
  <si>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</si>
  <si>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</si>
  <si>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</si>
  <si>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</si>
  <si>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</si>
  <si>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</si>
  <si>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</si>
  <si>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</si>
  <si>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</si>
  <si>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</si>
  <si>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</si>
  <si>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</si>
  <si>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</si>
  <si>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</si>
  <si>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</si>
  <si>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</si>
  <si>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</si>
  <si>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</si>
  <si>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</si>
  <si>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</si>
  <si>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</si>
  <si>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</si>
  <si>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</si>
  <si>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</si>
  <si>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</si>
  <si>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</si>
  <si>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</si>
  <si>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</si>
  <si>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</si>
  <si>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</si>
  <si>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</si>
  <si>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</si>
  <si>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</si>
  <si>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</si>
  <si>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</si>
  <si>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</si>
  <si>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</si>
  <si>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</si>
  <si>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</si>
  <si>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</si>
  <si>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</si>
  <si>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</si>
  <si>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</si>
  <si>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</si>
  <si>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</si>
  <si>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</si>
  <si>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</si>
  <si>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</si>
  <si>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</si>
  <si>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</si>
  <si>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</si>
  <si>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</si>
  <si>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</si>
  <si>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</si>
  <si>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</si>
  <si>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</si>
  <si>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</si>
  <si>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</si>
  <si>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</si>
  <si>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</si>
  <si>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</si>
  <si>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</si>
  <si>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</si>
  <si>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</si>
  <si>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</si>
  <si>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</si>
  <si>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</si>
  <si>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</si>
  <si>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</si>
  <si>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</si>
  <si>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</si>
  <si>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</si>
  <si>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</si>
  <si>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</si>
  <si>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</si>
  <si>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</si>
  <si>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</si>
  <si>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</si>
  <si>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</si>
  <si>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</si>
  <si>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</si>
  <si>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</si>
  <si>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</si>
  <si>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</si>
  <si>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</si>
  <si>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</si>
  <si>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</si>
  <si>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</si>
  <si>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</si>
  <si>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</si>
  <si>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</si>
  <si>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</si>
  <si>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</si>
  <si>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</si>
  <si>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</si>
  <si>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</si>
  <si>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</si>
  <si>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</si>
  <si>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</si>
  <si>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</si>
  <si>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</si>
  <si>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</si>
  <si>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</si>
  <si>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</si>
  <si>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</si>
  <si>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</si>
  <si>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</si>
  <si>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</si>
  <si>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</si>
  <si>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</si>
  <si>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</si>
  <si>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</si>
  <si>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</si>
  <si>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</si>
  <si>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</si>
  <si>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</si>
  <si>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</si>
  <si>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</si>
  <si>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</si>
  <si>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</si>
  <si>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</si>
  <si>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</si>
  <si>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</si>
  <si>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</si>
  <si>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</si>
  <si>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</si>
  <si>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</si>
  <si>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</si>
  <si>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</si>
  <si>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</si>
  <si>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</si>
  <si>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</si>
  <si>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</si>
  <si>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</si>
  <si>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</si>
  <si>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</si>
  <si>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</si>
  <si>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</si>
  <si>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</si>
  <si>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</si>
  <si>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</si>
  <si>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</si>
  <si>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</si>
  <si>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</si>
  <si>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</si>
  <si>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</si>
  <si>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</si>
  <si>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</si>
  <si>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</si>
  <si>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</si>
  <si>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</si>
  <si>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</si>
  <si>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</si>
  <si>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</si>
  <si>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</si>
  <si>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</si>
  <si>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</si>
  <si>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</si>
  <si>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</si>
  <si>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</si>
  <si>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</si>
  <si>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</si>
  <si>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</si>
  <si>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</si>
  <si>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</si>
  <si>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</si>
  <si>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</si>
  <si>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</si>
  <si>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</si>
  <si>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</si>
  <si>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</si>
  <si>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</si>
  <si>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</si>
  <si>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</si>
  <si>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</si>
  <si>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</si>
  <si>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</si>
  <si>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</si>
  <si>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</si>
  <si>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</si>
  <si>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</si>
  <si>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</si>
  <si>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</si>
  <si>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</si>
  <si>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</si>
  <si>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</si>
  <si>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</si>
  <si>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</si>
  <si>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</si>
  <si>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</si>
  <si>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</si>
  <si>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</si>
  <si>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</si>
  <si>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</si>
  <si>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</si>
  <si>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</si>
  <si>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</si>
  <si>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</si>
  <si>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</si>
  <si>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</si>
  <si>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</si>
  <si>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</si>
  <si>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</si>
  <si>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</si>
  <si>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</si>
  <si>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</si>
  <si>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</si>
  <si>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</si>
  <si>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</si>
  <si>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</si>
  <si>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</si>
  <si>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</si>
  <si>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</si>
  <si>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</si>
  <si>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</si>
  <si>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</si>
  <si>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</si>
  <si>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</si>
  <si>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</si>
  <si>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</si>
  <si>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</si>
  <si>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</si>
  <si>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</si>
  <si>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</si>
  <si>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</si>
  <si>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</si>
  <si>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</si>
  <si>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</si>
  <si>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</si>
  <si>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</si>
  <si>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</si>
  <si>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</si>
  <si>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</si>
  <si>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</si>
  <si>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</si>
  <si>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</si>
  <si>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</si>
  <si>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</si>
  <si>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</si>
  <si>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</si>
  <si>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</si>
  <si>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</si>
  <si>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</si>
  <si>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</si>
  <si>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</si>
  <si>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</si>
  <si>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</si>
  <si>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</si>
  <si>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</si>
  <si>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</si>
  <si>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</si>
  <si>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</si>
  <si>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</si>
  <si>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</si>
  <si>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</si>
  <si>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</si>
  <si>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</si>
  <si>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</si>
  <si>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</si>
  <si>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</si>
  <si>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</si>
  <si>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</si>
  <si>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</si>
  <si>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</si>
  <si>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</si>
  <si>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</si>
  <si>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</si>
  <si>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</si>
  <si>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</si>
  <si>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</si>
  <si>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</si>
  <si>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</si>
  <si>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</si>
  <si>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</si>
  <si>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</si>
  <si>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</si>
  <si>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</si>
  <si>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</si>
  <si>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</si>
  <si>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</si>
  <si>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</si>
  <si>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</si>
  <si>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</si>
  <si>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</si>
  <si>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</si>
  <si>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</si>
  <si>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</si>
  <si>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</si>
  <si>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</si>
  <si>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</si>
  <si>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</si>
  <si>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</si>
  <si>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</si>
  <si>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</si>
  <si>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</si>
  <si>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</si>
  <si>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</si>
  <si>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</si>
  <si>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</si>
  <si>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</si>
  <si>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</si>
  <si>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</si>
  <si>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</si>
  <si>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</si>
  <si>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</si>
  <si>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</si>
  <si>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</si>
  <si>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</si>
  <si>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</si>
  <si>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</si>
  <si>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</si>
  <si>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</si>
  <si>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</si>
  <si>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</si>
  <si>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</si>
  <si>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</si>
  <si>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</si>
  <si>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</si>
  <si>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</si>
  <si>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</si>
  <si>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</si>
  <si>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</si>
  <si>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</si>
  <si>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</si>
  <si>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</si>
  <si>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</si>
  <si>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</si>
  <si>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</si>
  <si>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</si>
  <si>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</si>
  <si>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</si>
  <si>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</si>
  <si>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</si>
  <si>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</si>
  <si>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</si>
  <si>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</si>
  <si>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</si>
  <si>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</si>
  <si>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</si>
  <si>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</si>
  <si>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</si>
  <si>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</si>
  <si>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</si>
  <si>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</si>
  <si>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</si>
  <si>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</si>
  <si>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</si>
  <si>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</si>
  <si>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</si>
  <si>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</si>
  <si>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</si>
  <si>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</si>
  <si>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</si>
  <si>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</si>
  <si>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</si>
  <si>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</si>
  <si>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</si>
  <si>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</si>
  <si>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</si>
  <si>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</si>
  <si>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</si>
  <si>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</si>
  <si>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</si>
  <si>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</si>
  <si>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</si>
  <si>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</si>
  <si>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</si>
  <si>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</si>
  <si>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</si>
  <si>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</si>
  <si>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</si>
  <si>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</si>
  <si>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</si>
  <si>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</si>
  <si>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</si>
  <si>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</si>
  <si>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</si>
  <si>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</si>
  <si>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</si>
  <si>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</si>
  <si>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</si>
  <si>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</si>
  <si>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</si>
  <si>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</si>
  <si>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</si>
  <si>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</si>
  <si>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</si>
  <si>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</si>
  <si>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</si>
  <si>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</si>
  <si>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</si>
  <si>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</si>
  <si>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</si>
  <si>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</si>
  <si>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</si>
  <si>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</si>
  <si>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</si>
  <si>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</si>
  <si>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</si>
  <si>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</si>
  <si>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</si>
  <si>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</si>
  <si>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</si>
  <si>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</si>
  <si>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</si>
  <si>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</si>
  <si>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</si>
  <si>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</si>
  <si>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</si>
  <si>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</si>
  <si>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</si>
  <si>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</si>
  <si>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</si>
  <si>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</si>
  <si>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</si>
  <si>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</si>
  <si>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</si>
  <si>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</si>
  <si>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</si>
  <si>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</si>
  <si>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</si>
  <si>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</si>
  <si>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</si>
  <si>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</si>
  <si>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</si>
  <si>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</si>
  <si>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</si>
  <si>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</si>
  <si>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</si>
  <si>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</si>
  <si>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</si>
  <si>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</si>
  <si>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</si>
  <si>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</si>
  <si>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</si>
  <si>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</si>
  <si>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</si>
  <si>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</si>
  <si>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</si>
  <si>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</si>
  <si>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</si>
  <si>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</si>
  <si>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</si>
  <si>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</si>
  <si>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</si>
  <si>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</si>
  <si>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</si>
  <si>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</si>
  <si>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</si>
  <si>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</si>
  <si>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</si>
  <si>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</si>
  <si>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</si>
  <si>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</si>
  <si>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</si>
  <si>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</si>
  <si>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</si>
  <si>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</si>
  <si>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</si>
  <si>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</si>
  <si>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</si>
  <si>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</si>
  <si>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</si>
  <si>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</si>
  <si>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</si>
  <si>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</si>
  <si>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</si>
  <si>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</si>
  <si>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</si>
  <si>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</si>
  <si>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</si>
  <si>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</si>
  <si>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</si>
  <si>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</si>
  <si>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</si>
  <si>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</si>
  <si>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</si>
  <si>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</si>
  <si>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</si>
  <si>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</si>
  <si>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</si>
  <si>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</si>
  <si>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</si>
  <si>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</si>
  <si>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</si>
  <si>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</si>
  <si>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</si>
  <si>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</si>
  <si>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</si>
  <si>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</si>
  <si>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</si>
  <si>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</si>
  <si>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</si>
  <si>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</si>
  <si>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</si>
  <si>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</si>
  <si>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</si>
  <si>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</si>
  <si>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</si>
  <si>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</si>
  <si>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</si>
  <si>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</si>
  <si>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</si>
  <si>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</si>
  <si>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</si>
  <si>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</si>
  <si>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</si>
  <si>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</si>
  <si>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</si>
  <si>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</si>
  <si>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</si>
  <si>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</si>
  <si>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</si>
  <si>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</si>
  <si>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</si>
  <si>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</si>
  <si>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</si>
  <si>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</si>
  <si>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</si>
  <si>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</si>
  <si>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</si>
  <si>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</si>
  <si>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</si>
  <si>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</si>
  <si>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</si>
  <si>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</si>
  <si>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</si>
  <si>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</si>
  <si>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</si>
  <si>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</si>
  <si>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</si>
  <si>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</si>
  <si>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</si>
  <si>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</si>
  <si>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</si>
  <si>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</si>
  <si>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</si>
  <si>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</si>
  <si>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</si>
  <si>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</si>
  <si>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</si>
  <si>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</si>
  <si>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</si>
  <si>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</si>
  <si>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</si>
  <si>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</si>
  <si>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</si>
  <si>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</si>
  <si>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</si>
  <si>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</si>
  <si>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</si>
  <si>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</si>
  <si>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</si>
  <si>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</si>
  <si>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</si>
  <si>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</si>
  <si>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</si>
  <si>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</si>
  <si>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</si>
  <si>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</si>
  <si>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</si>
  <si>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</si>
  <si>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</si>
  <si>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</si>
  <si>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</si>
  <si>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</si>
  <si>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</si>
  <si>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</si>
  <si>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</si>
  <si>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</si>
  <si>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</si>
  <si>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</si>
  <si>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</si>
  <si>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</si>
  <si>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</si>
  <si>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</si>
  <si>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</si>
  <si>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</si>
  <si>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</si>
  <si>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</si>
  <si>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</si>
  <si>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</si>
  <si>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</si>
  <si>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</si>
  <si>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</si>
  <si>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</si>
  <si>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</si>
  <si>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</si>
  <si>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</si>
  <si>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</si>
  <si>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</si>
  <si>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</si>
  <si>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</si>
  <si>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</si>
  <si>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</si>
  <si>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</si>
  <si>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</si>
  <si>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</si>
  <si>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</si>
  <si>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</si>
  <si>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</si>
  <si>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</si>
  <si>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</si>
  <si>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</si>
  <si>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</si>
  <si>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</si>
  <si>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</si>
  <si>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</si>
  <si>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</si>
  <si>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</si>
  <si>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</si>
  <si>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</si>
  <si>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</si>
  <si>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</si>
  <si>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</si>
  <si>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</si>
  <si>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</si>
  <si>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</si>
  <si>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</si>
  <si>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</si>
  <si>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</si>
  <si>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</si>
  <si>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</si>
  <si>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</si>
  <si>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</si>
  <si>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</si>
  <si>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</si>
  <si>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</si>
  <si>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</si>
  <si>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</si>
  <si>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</si>
  <si>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</si>
  <si>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</si>
  <si>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</si>
  <si>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</si>
  <si>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</si>
  <si>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</si>
  <si>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</si>
  <si>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</si>
  <si>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</si>
  <si>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</si>
  <si>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</si>
  <si>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</si>
  <si>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</si>
  <si>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</si>
  <si>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</si>
  <si>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</si>
  <si>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</si>
  <si>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</si>
  <si>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</si>
  <si>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</si>
  <si>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</si>
  <si>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</si>
  <si>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</si>
  <si>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</si>
  <si>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</si>
  <si>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</si>
  <si>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</si>
  <si>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</si>
  <si>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</si>
  <si>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</si>
  <si>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</si>
  <si>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</si>
  <si>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</si>
  <si>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</si>
  <si>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</si>
  <si>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</si>
  <si>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</si>
  <si>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</si>
  <si>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</si>
  <si>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</si>
  <si>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</si>
  <si>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</si>
  <si>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</si>
  <si>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</si>
  <si>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</si>
  <si>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</si>
  <si>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</si>
  <si>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</si>
  <si>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</si>
  <si>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</si>
  <si>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</si>
  <si>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</si>
  <si>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</si>
  <si>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</si>
  <si>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</si>
  <si>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</si>
  <si>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</si>
  <si>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</si>
  <si>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</si>
  <si>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</si>
  <si>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</si>
  <si>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</si>
  <si>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</si>
  <si>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</si>
  <si>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</si>
  <si>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</si>
  <si>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</si>
  <si>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</si>
  <si>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</si>
  <si>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</si>
  <si>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</si>
  <si>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</si>
  <si>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</si>
  <si>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</si>
  <si>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</si>
  <si>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</si>
  <si>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</si>
  <si>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</si>
  <si>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</si>
  <si>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</si>
  <si>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</si>
  <si>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</si>
  <si>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</si>
  <si>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</si>
  <si>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</si>
  <si>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</si>
  <si>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</si>
  <si>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</si>
  <si>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</si>
  <si>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</si>
  <si>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</si>
  <si>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</si>
  <si>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</si>
  <si>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</si>
  <si>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</si>
  <si>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</si>
  <si>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</si>
  <si>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</si>
  <si>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</si>
  <si>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</si>
  <si>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</si>
  <si>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</si>
  <si>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</si>
  <si>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</si>
  <si>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</si>
  <si>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</si>
  <si>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</si>
  <si>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</si>
  <si>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</si>
  <si>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</si>
  <si>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</si>
  <si>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</si>
  <si>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</si>
  <si>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</si>
  <si>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</si>
  <si>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</si>
  <si>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</si>
  <si>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</si>
  <si>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</si>
  <si>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</si>
  <si>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</si>
  <si>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</si>
  <si>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</si>
  <si>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</si>
  <si>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</si>
  <si>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</si>
  <si>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</si>
  <si>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</si>
  <si>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</si>
  <si>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</si>
  <si>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</si>
  <si>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</si>
  <si>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</si>
  <si>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</si>
  <si>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</si>
  <si>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</si>
  <si>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</si>
  <si>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</si>
  <si>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</si>
  <si>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</si>
  <si>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</si>
  <si>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</si>
  <si>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</si>
  <si>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</si>
  <si>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</si>
  <si>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</si>
  <si>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</si>
  <si>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</si>
  <si>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</si>
  <si>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</si>
  <si>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</si>
  <si>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</si>
  <si>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</si>
  <si>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</si>
  <si>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</si>
  <si>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</si>
  <si>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</si>
  <si>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</si>
  <si>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</si>
  <si>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</si>
  <si>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</si>
  <si>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</si>
  <si>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</si>
  <si>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</si>
  <si>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</si>
  <si>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</si>
  <si>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</si>
  <si>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</si>
  <si>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</si>
  <si>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</si>
  <si>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</si>
  <si>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</si>
  <si>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</si>
  <si>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</si>
  <si>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</si>
  <si>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</si>
  <si>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</si>
  <si>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</si>
  <si>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</si>
  <si>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</si>
  <si>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</si>
  <si>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</si>
  <si>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</si>
  <si>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</si>
  <si>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</si>
  <si>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</si>
  <si>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</si>
  <si>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</si>
  <si>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</si>
  <si>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</si>
  <si>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</si>
  <si>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</si>
  <si>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</si>
  <si>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</si>
  <si>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</si>
  <si>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</si>
  <si>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</si>
  <si>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</si>
  <si>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</si>
  <si>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</si>
  <si>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</si>
  <si>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</si>
  <si>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</si>
  <si>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</si>
  <si>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</si>
  <si>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</si>
  <si>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</si>
  <si>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</si>
  <si>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</si>
  <si>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</si>
  <si>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</si>
  <si>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</si>
  <si>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</si>
  <si>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</si>
  <si>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</si>
  <si>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</si>
  <si>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</si>
  <si>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</si>
  <si>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</si>
  <si>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</si>
  <si>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</si>
  <si>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</si>
  <si>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</si>
  <si>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</si>
  <si>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</si>
  <si>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</si>
  <si>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</si>
  <si>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</si>
  <si>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</si>
  <si>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</si>
  <si>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</si>
  <si>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</si>
  <si>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</si>
  <si>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</si>
  <si>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</si>
  <si>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</si>
  <si>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</si>
  <si>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</si>
  <si>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</si>
  <si>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</si>
  <si>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</si>
  <si>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</si>
  <si>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</si>
  <si>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</si>
  <si>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</si>
  <si>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</si>
  <si>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</si>
  <si>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</si>
  <si>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</si>
  <si>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</si>
  <si>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</si>
  <si>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</si>
  <si>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</si>
  <si>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</si>
  <si>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</si>
  <si>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</si>
  <si>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</si>
  <si>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</si>
  <si>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</si>
  <si>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</si>
  <si>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</si>
  <si>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</si>
  <si>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</si>
  <si>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</si>
  <si>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</si>
  <si>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</si>
  <si>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</si>
  <si>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</si>
  <si>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</si>
  <si>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</si>
  <si>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</si>
  <si>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</si>
  <si>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</si>
  <si>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</si>
  <si>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</si>
  <si>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</si>
  <si>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</si>
  <si>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</si>
  <si>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</si>
  <si>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</si>
  <si>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</si>
  <si>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</si>
  <si>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</si>
  <si>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</si>
  <si>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</si>
  <si>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</si>
  <si>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</si>
  <si>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</si>
  <si>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</si>
  <si>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</si>
  <si>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</si>
  <si>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</si>
  <si>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</si>
  <si>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</si>
  <si>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</si>
  <si>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</si>
  <si>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</si>
  <si>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</si>
  <si>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</si>
  <si>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</si>
  <si>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</si>
  <si>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</si>
  <si>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</si>
  <si>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</si>
  <si>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</si>
  <si>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</si>
  <si>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</si>
  <si>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</si>
  <si>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</si>
  <si>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</si>
  <si>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</si>
  <si>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</si>
  <si>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</si>
  <si>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</si>
  <si>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</si>
  <si>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</si>
  <si>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</si>
  <si>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</si>
  <si>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</si>
  <si>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</si>
  <si>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</si>
  <si>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</si>
  <si>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</si>
  <si>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</si>
  <si>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</si>
  <si>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</si>
  <si>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</si>
  <si>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</si>
  <si>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</si>
  <si>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</si>
  <si>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</si>
  <si>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</si>
  <si>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</si>
  <si>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</si>
  <si>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</si>
  <si>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</si>
  <si>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</si>
  <si>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</si>
  <si>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</si>
  <si>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</si>
  <si>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</si>
  <si>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</si>
  <si>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</si>
  <si>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</si>
  <si>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</si>
  <si>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</si>
  <si>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</si>
  <si>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</si>
  <si>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</si>
  <si>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</si>
  <si>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</si>
  <si>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</si>
  <si>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</si>
  <si>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</si>
  <si>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</si>
  <si>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</si>
  <si>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</si>
  <si>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</si>
  <si>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</si>
  <si>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</si>
  <si>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</si>
  <si>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</si>
  <si>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</si>
  <si>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</si>
  <si>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</si>
  <si>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</si>
  <si>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</si>
  <si>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</si>
  <si>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</si>
  <si>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</si>
  <si>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</si>
  <si>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</si>
  <si>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</si>
  <si>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</si>
  <si>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</si>
  <si>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</si>
  <si>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</si>
  <si>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</si>
  <si>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</si>
  <si>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</si>
  <si>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</si>
  <si>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</si>
  <si>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</si>
  <si>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</si>
  <si>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</si>
  <si>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</si>
  <si>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</si>
  <si>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</si>
  <si>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</si>
  <si>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</si>
  <si>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</si>
  <si>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</si>
  <si>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</si>
  <si>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</si>
  <si>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</si>
  <si>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</si>
  <si>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</si>
  <si>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</si>
  <si>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</si>
  <si>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</si>
  <si>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</si>
  <si>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</si>
  <si>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</si>
  <si>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</si>
  <si>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</si>
  <si>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</si>
  <si>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</si>
  <si>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</si>
  <si>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</si>
  <si>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</si>
  <si>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</si>
  <si>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</si>
  <si>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</si>
  <si>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</si>
  <si>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</si>
  <si>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</si>
  <si>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</si>
  <si>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</si>
  <si>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</si>
  <si>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</si>
  <si>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</si>
  <si>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</si>
  <si>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</si>
  <si>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</si>
  <si>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</si>
  <si>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</si>
  <si>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</si>
  <si>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</si>
  <si>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</si>
  <si>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</si>
  <si>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</si>
  <si>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</si>
  <si>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</si>
  <si>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</si>
  <si>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</si>
  <si>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</si>
  <si>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</si>
  <si>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</si>
  <si>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</si>
  <si>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</si>
  <si>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</si>
  <si>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</si>
  <si>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</si>
  <si>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</si>
  <si>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</si>
  <si>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</si>
  <si>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</si>
  <si>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</si>
  <si>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</si>
  <si>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</si>
  <si>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</si>
  <si>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</si>
  <si>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</si>
  <si>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</si>
  <si>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</si>
  <si>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</si>
  <si>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</si>
  <si>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</si>
  <si>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</si>
  <si>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</si>
  <si>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</si>
  <si>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</si>
  <si>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</si>
  <si>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</si>
  <si>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</si>
  <si>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</si>
  <si>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</si>
  <si>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</si>
  <si>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</si>
  <si>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</si>
  <si>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</si>
  <si>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</si>
  <si>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</si>
  <si>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</si>
  <si>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</si>
  <si>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</si>
  <si>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</si>
  <si>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</si>
  <si>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</si>
  <si>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</si>
  <si>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</si>
  <si>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</si>
  <si>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</si>
  <si>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</si>
  <si>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</si>
  <si>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</si>
  <si>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</si>
  <si>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</si>
  <si>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</si>
  <si>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</si>
  <si>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</si>
  <si>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</si>
  <si>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</si>
  <si>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</si>
  <si>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</si>
  <si>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</si>
  <si>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</si>
  <si>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</si>
  <si>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</si>
  <si>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</si>
  <si>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</si>
  <si>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</si>
  <si>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</si>
  <si>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</si>
  <si>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</si>
  <si>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</si>
  <si>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</si>
  <si>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</si>
  <si>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</si>
  <si>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</si>
  <si>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</si>
  <si>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</si>
  <si>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</si>
  <si>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</si>
  <si>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</si>
  <si>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</si>
  <si>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</si>
  <si>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</si>
  <si>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</si>
  <si>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</si>
  <si>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</si>
  <si>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</si>
  <si>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</si>
  <si>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</si>
  <si>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</si>
  <si>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</si>
  <si>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</si>
  <si>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</si>
  <si>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</si>
  <si>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</si>
  <si>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</si>
  <si>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</si>
  <si>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</si>
  <si>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</si>
  <si>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</si>
  <si>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</si>
  <si>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</si>
  <si>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</si>
  <si>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</si>
  <si>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</si>
  <si>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</si>
  <si>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</si>
  <si>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</si>
  <si>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</si>
  <si>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</si>
  <si>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</si>
  <si>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</si>
  <si>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</si>
  <si>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</si>
  <si>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</si>
  <si>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</si>
  <si>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</si>
  <si>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</si>
  <si>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</si>
  <si>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</si>
  <si>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</si>
  <si>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</si>
  <si>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</si>
  <si>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</si>
  <si>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</si>
  <si>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</si>
  <si>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</si>
  <si>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</si>
  <si>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</si>
  <si>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</si>
  <si>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</si>
  <si>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</si>
  <si>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</si>
  <si>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</si>
  <si>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</si>
  <si>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</si>
  <si>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</si>
  <si>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</si>
  <si>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</si>
  <si>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</si>
  <si>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</si>
  <si>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</si>
  <si>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</si>
  <si>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</si>
  <si>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</si>
  <si>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</si>
  <si>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</si>
  <si>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</si>
  <si>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</si>
  <si>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</si>
  <si>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</si>
  <si>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</si>
  <si>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</si>
  <si>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</si>
  <si>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</si>
  <si>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</si>
  <si>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</si>
  <si>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</si>
  <si>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</si>
  <si>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</si>
  <si>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</si>
  <si>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</si>
  <si>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</si>
  <si>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</si>
  <si>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</si>
  <si>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</si>
  <si>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</si>
  <si>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</si>
  <si>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</si>
  <si>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</si>
  <si>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</si>
  <si>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</si>
  <si>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</si>
  <si>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</si>
  <si>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</si>
  <si>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</si>
  <si>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</si>
  <si>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</si>
  <si>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</si>
  <si>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</si>
  <si>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</si>
  <si>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</si>
  <si>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</si>
  <si>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</si>
  <si>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</si>
  <si>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</si>
  <si>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</si>
  <si>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</si>
  <si>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</si>
  <si>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</si>
  <si>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</si>
  <si>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</si>
  <si>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</si>
  <si>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</si>
  <si>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</si>
  <si>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</si>
  <si>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</si>
  <si>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</si>
  <si>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</si>
  <si>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</si>
  <si>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</si>
  <si>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</si>
  <si>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</si>
  <si>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</si>
  <si>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</si>
  <si>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</si>
  <si>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</si>
  <si>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</si>
  <si>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</si>
  <si>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</si>
  <si>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</si>
  <si>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</si>
  <si>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</si>
  <si>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</si>
  <si>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</si>
  <si>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</si>
  <si>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</si>
  <si>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</si>
  <si>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</si>
  <si>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</si>
  <si>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</si>
  <si>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</si>
  <si>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</si>
  <si>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</si>
  <si>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</si>
  <si>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</si>
  <si>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</si>
  <si>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</si>
  <si>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</si>
  <si>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</si>
  <si>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</si>
  <si>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</si>
  <si>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</si>
  <si>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</si>
  <si>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</si>
  <si>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</si>
  <si>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</si>
  <si>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</si>
  <si>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</si>
  <si>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</si>
  <si>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</si>
  <si>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</si>
  <si>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</si>
  <si>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</si>
  <si>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</si>
  <si>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</si>
  <si>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</si>
  <si>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</si>
  <si>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</si>
  <si>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</si>
  <si>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</si>
  <si>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</si>
  <si>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</si>
  <si>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</si>
  <si>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</si>
  <si>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</si>
  <si>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</si>
  <si>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</si>
  <si>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</si>
  <si>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</si>
  <si>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</si>
  <si>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</si>
  <si>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</si>
  <si>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</si>
  <si>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</si>
  <si>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</si>
  <si>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</si>
  <si>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</si>
  <si>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</si>
  <si>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</si>
  <si>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</si>
  <si>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</si>
  <si>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</si>
  <si>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</si>
  <si>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</si>
  <si>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</si>
  <si>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</si>
  <si>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</si>
  <si>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</si>
  <si>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</si>
  <si>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</si>
  <si>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</si>
  <si>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</si>
  <si>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</si>
  <si>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</si>
  <si>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</si>
  <si>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</si>
  <si>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</si>
  <si>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</si>
  <si>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</si>
  <si>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</si>
  <si>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</si>
  <si>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</si>
  <si>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</si>
  <si>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</si>
  <si>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</si>
  <si>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</si>
  <si>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</si>
  <si>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</si>
  <si>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</si>
  <si>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</si>
  <si>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</si>
  <si>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</si>
  <si>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</si>
  <si>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</si>
  <si>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</si>
  <si>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</si>
  <si>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</si>
  <si>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</si>
  <si>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</si>
  <si>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</si>
  <si>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</si>
  <si>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</si>
  <si>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</si>
  <si>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</si>
  <si>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</si>
  <si>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</si>
  <si>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</si>
  <si>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</si>
  <si>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</si>
  <si>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</si>
  <si>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</si>
  <si>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</si>
  <si>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</si>
  <si>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</si>
  <si>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</si>
  <si>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</si>
  <si>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</si>
  <si>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</si>
  <si>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</si>
  <si>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</si>
  <si>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</si>
  <si>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</si>
  <si>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</si>
  <si>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</si>
  <si>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</si>
  <si>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</si>
  <si>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</si>
  <si>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</si>
  <si>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</si>
  <si>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</si>
  <si>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</si>
  <si>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</si>
  <si>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</si>
  <si>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</si>
  <si>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</si>
  <si>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</si>
  <si>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</si>
  <si>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</si>
  <si>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</si>
  <si>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</si>
  <si>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</si>
  <si>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</si>
  <si>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</si>
  <si>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</si>
  <si>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</si>
  <si>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</si>
  <si>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</si>
  <si>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</si>
  <si>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</si>
  <si>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</si>
  <si>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</si>
  <si>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</si>
  <si>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</si>
  <si>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</si>
  <si>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</si>
  <si>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</si>
  <si>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</si>
  <si>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</si>
  <si>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</si>
  <si>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</si>
  <si>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</si>
  <si>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</si>
  <si>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</si>
  <si>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</si>
  <si>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</si>
  <si>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</si>
  <si>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</si>
  <si>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</si>
  <si>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</si>
  <si>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</si>
  <si>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</si>
  <si>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</si>
  <si>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</si>
  <si>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</si>
  <si>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</si>
  <si>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</si>
  <si>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</si>
  <si>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</si>
  <si>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</si>
  <si>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</si>
  <si>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</si>
  <si>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</si>
  <si>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</si>
  <si>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</si>
  <si>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</si>
  <si>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</si>
  <si>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</si>
  <si>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</si>
  <si>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</si>
  <si>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</si>
  <si>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</si>
  <si>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</si>
  <si>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</si>
  <si>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</si>
  <si>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</si>
  <si>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</si>
  <si>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</si>
  <si>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</si>
  <si>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</si>
  <si>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</si>
  <si>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</si>
  <si>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</si>
  <si>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</si>
  <si>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</si>
  <si>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</si>
  <si>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</si>
  <si>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</si>
  <si>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</si>
  <si>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</si>
  <si>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</si>
  <si>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</si>
  <si>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</si>
  <si>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</si>
  <si>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</si>
  <si>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</si>
  <si>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</si>
  <si>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</si>
  <si>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</si>
  <si>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</si>
  <si>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</si>
  <si>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</si>
  <si>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</si>
  <si>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</si>
  <si>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</si>
  <si>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</si>
  <si>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</si>
  <si>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</si>
  <si>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</si>
  <si>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</si>
  <si>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</si>
  <si>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</si>
  <si>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</si>
  <si>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</si>
  <si>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</si>
  <si>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</si>
  <si>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</si>
  <si>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</si>
  <si>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</si>
  <si>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</si>
  <si>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</si>
  <si>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</si>
  <si>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</si>
  <si>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</si>
  <si>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</si>
  <si>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</si>
  <si>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</si>
  <si>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</si>
  <si>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</si>
  <si>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</si>
  <si>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</si>
  <si>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</si>
  <si>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</si>
  <si>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</si>
  <si>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</si>
  <si>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</si>
  <si>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</si>
  <si>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</si>
  <si>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</si>
  <si>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</si>
  <si>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</si>
  <si>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</si>
  <si>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</si>
  <si>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</si>
  <si>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</si>
  <si>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</si>
  <si>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</si>
  <si>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</si>
  <si>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</si>
  <si>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</si>
  <si>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</si>
  <si>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</si>
  <si>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</si>
  <si>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</si>
  <si>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</si>
  <si>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</si>
  <si>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</si>
  <si>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</si>
  <si>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</si>
  <si>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</si>
  <si>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</si>
  <si>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</si>
  <si>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</si>
  <si>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</si>
  <si>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</si>
  <si>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</si>
  <si>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</si>
  <si>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</si>
  <si>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</si>
  <si>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</si>
  <si>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</si>
  <si>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</si>
  <si>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</si>
  <si>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</si>
  <si>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</si>
  <si>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</si>
  <si>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</si>
  <si>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</si>
  <si>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</si>
  <si>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</si>
  <si>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</si>
  <si>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</si>
  <si>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</si>
  <si>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</si>
  <si>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</si>
  <si>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</si>
  <si>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</si>
  <si>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</si>
  <si>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</si>
  <si>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</si>
  <si>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</si>
  <si>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</si>
  <si>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</si>
  <si>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</si>
  <si>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</si>
  <si>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</si>
  <si>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</si>
  <si>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</si>
  <si>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</si>
  <si>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</si>
  <si>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</si>
  <si>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</si>
  <si>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</si>
  <si>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</si>
  <si>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</si>
  <si>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</si>
  <si>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</si>
  <si>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</si>
  <si>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</si>
  <si>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</si>
  <si>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</si>
  <si>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</si>
  <si>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</si>
  <si>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</si>
  <si>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</si>
  <si>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</si>
  <si>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</si>
  <si>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</si>
  <si>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</si>
  <si>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</si>
  <si>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</si>
  <si>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</si>
  <si>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</si>
  <si>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</si>
  <si>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</si>
  <si>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</si>
  <si>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</si>
  <si>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</si>
  <si>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</si>
  <si>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</si>
  <si>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</si>
  <si>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</si>
  <si>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</si>
  <si>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</si>
  <si>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</si>
  <si>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</si>
  <si>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</si>
  <si>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</si>
  <si>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</si>
  <si>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</si>
  <si>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</si>
  <si>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</si>
  <si>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</si>
  <si>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</si>
  <si>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</si>
  <si>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</si>
  <si>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</si>
  <si>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</si>
  <si>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</si>
  <si>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</si>
  <si>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</si>
  <si>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</si>
  <si>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</si>
  <si>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</si>
  <si>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</si>
  <si>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</si>
  <si>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</si>
  <si>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</si>
  <si>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</si>
  <si>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</si>
  <si>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</si>
  <si>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</si>
  <si>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</si>
  <si>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</si>
  <si>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</si>
  <si>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</si>
  <si>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</si>
  <si>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</si>
  <si>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</si>
  <si>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</si>
  <si>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</si>
  <si>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</si>
  <si>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</si>
  <si>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</si>
  <si>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</si>
  <si>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</si>
  <si>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</si>
  <si>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</si>
  <si>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</si>
  <si>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</si>
  <si>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</si>
  <si>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</si>
  <si>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</si>
  <si>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</si>
  <si>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</si>
  <si>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</si>
  <si>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</si>
  <si>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</si>
  <si>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</si>
  <si>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</si>
  <si>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</si>
  <si>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</si>
  <si>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</si>
  <si>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</si>
  <si>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</si>
  <si>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</si>
  <si>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</si>
  <si>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</si>
  <si>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</si>
  <si>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</si>
  <si>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</si>
  <si>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</si>
  <si>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</si>
  <si>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</si>
  <si>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</si>
  <si>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</si>
  <si>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</si>
  <si>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</si>
  <si>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</si>
  <si>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</si>
  <si>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</si>
  <si>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</si>
  <si>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</si>
  <si>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</si>
  <si>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</si>
  <si>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</si>
  <si>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</si>
  <si>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</si>
  <si>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</si>
  <si>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</si>
  <si>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</si>
  <si>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</si>
  <si>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</si>
  <si>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</si>
  <si>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</si>
  <si>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</si>
  <si>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</si>
  <si>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</si>
  <si>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</si>
  <si>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</si>
  <si>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</si>
  <si>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</si>
  <si>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</si>
  <si>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</si>
  <si>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</si>
  <si>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</si>
  <si>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</si>
  <si>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</si>
  <si>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</si>
  <si>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</si>
  <si>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</si>
  <si>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</si>
  <si>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</si>
  <si>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</si>
  <si>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</si>
  <si>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</si>
  <si>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</si>
  <si>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</si>
  <si>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</si>
  <si>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</si>
  <si>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</si>
  <si>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</si>
  <si>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</si>
  <si>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</si>
  <si>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</si>
  <si>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</si>
  <si>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</si>
  <si>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</si>
  <si>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</si>
  <si>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</si>
  <si>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</si>
  <si>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</si>
  <si>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</si>
  <si>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</si>
  <si>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</si>
  <si>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</si>
  <si>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</si>
  <si>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</si>
  <si>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</si>
  <si>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</si>
  <si>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</si>
  <si>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</si>
  <si>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</si>
  <si>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</si>
  <si>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</si>
  <si>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</si>
  <si>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</si>
  <si>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</si>
  <si>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</si>
  <si>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</si>
  <si>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</si>
  <si>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</si>
  <si>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</si>
  <si>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</si>
  <si>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</si>
  <si>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</si>
  <si>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</si>
  <si>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</si>
  <si>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</si>
  <si>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</si>
  <si>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</si>
  <si>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</si>
  <si>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</si>
  <si>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</si>
  <si>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</si>
  <si>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</si>
  <si>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</si>
  <si>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</si>
  <si>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</si>
  <si>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</si>
  <si>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</si>
  <si>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</si>
  <si>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</si>
  <si>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</si>
  <si>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</si>
  <si>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</si>
  <si>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</si>
  <si>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</si>
  <si>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</si>
  <si>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</si>
  <si>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</si>
  <si>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</si>
  <si>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</si>
  <si>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</si>
  <si>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</si>
  <si>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</si>
  <si>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</si>
  <si>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</si>
  <si>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</si>
  <si>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</si>
  <si>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</si>
  <si>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</si>
  <si>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</si>
  <si>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</si>
  <si>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</si>
  <si>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</si>
  <si>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</si>
  <si>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</si>
  <si>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</si>
  <si>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</si>
  <si>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</si>
  <si>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</si>
  <si>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</si>
  <si>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</si>
  <si>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</si>
  <si>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</si>
  <si>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</si>
  <si>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</si>
  <si>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</si>
  <si>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</si>
  <si>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</si>
  <si>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</si>
  <si>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</si>
  <si>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</si>
  <si>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</si>
  <si>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</si>
  <si>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</si>
  <si>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</si>
  <si>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</si>
  <si>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</si>
  <si>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</si>
  <si>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</si>
  <si>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</si>
  <si>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</si>
  <si>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</si>
  <si>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</si>
  <si>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</si>
  <si>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</si>
  <si>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</si>
  <si>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</si>
  <si>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</si>
  <si>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</si>
  <si>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</si>
  <si>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</si>
  <si>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</si>
  <si>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</si>
  <si>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</si>
  <si>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</si>
  <si>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</si>
  <si>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</si>
  <si>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</si>
  <si>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</si>
  <si>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</si>
  <si>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</si>
  <si>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</si>
  <si>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</si>
  <si>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</si>
  <si>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</si>
  <si>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</si>
  <si>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</si>
  <si>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</si>
  <si>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</si>
  <si>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</si>
  <si>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</si>
  <si>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</si>
  <si>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</si>
  <si>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</si>
  <si>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</si>
  <si>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</si>
  <si>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</si>
  <si>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</si>
  <si>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</si>
  <si>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</si>
  <si>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</si>
  <si>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</si>
  <si>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</si>
  <si>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</si>
  <si>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</si>
  <si>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</si>
  <si>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</si>
  <si>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</si>
  <si>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</si>
  <si>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</si>
  <si>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</si>
  <si>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</si>
  <si>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</si>
  <si>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</si>
  <si>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</si>
  <si>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</si>
  <si>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</si>
  <si>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</si>
  <si>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</si>
  <si>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</si>
  <si>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</si>
  <si>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</si>
  <si>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</si>
  <si>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</si>
  <si>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</si>
  <si>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</si>
  <si>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</si>
  <si>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</si>
  <si>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</si>
  <si>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</si>
  <si>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</si>
  <si>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</si>
  <si>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</si>
  <si>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</si>
  <si>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</si>
  <si>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</si>
  <si>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</si>
  <si>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</si>
  <si>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</si>
  <si>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</si>
  <si>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</si>
  <si>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</si>
  <si>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</si>
  <si>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</si>
  <si>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</si>
  <si>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</si>
  <si>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</si>
  <si>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</si>
  <si>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</si>
  <si>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</si>
  <si>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</si>
  <si>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</si>
  <si>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</si>
  <si>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</si>
  <si>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</si>
  <si>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</si>
  <si>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</si>
  <si>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</si>
  <si>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</si>
  <si>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</si>
  <si>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</si>
  <si>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</si>
  <si>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</si>
  <si>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</si>
  <si>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</si>
  <si>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</si>
  <si>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</si>
  <si>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</si>
  <si>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</si>
  <si>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</si>
  <si>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</si>
  <si>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</si>
  <si>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</si>
  <si>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</si>
  <si>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</si>
  <si>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</si>
  <si>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</si>
  <si>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</si>
  <si>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</si>
  <si>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</si>
  <si>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</si>
  <si>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</si>
  <si>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</si>
  <si>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</si>
  <si>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</si>
  <si>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</si>
  <si>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</si>
  <si>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</si>
  <si>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</si>
  <si>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</si>
  <si>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</si>
  <si>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</si>
  <si>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</si>
  <si>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</si>
  <si>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</si>
  <si>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</si>
  <si>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</si>
  <si>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</si>
  <si>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</si>
  <si>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</si>
  <si>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</si>
  <si>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</si>
  <si>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</si>
  <si>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</si>
  <si>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</si>
  <si>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</si>
  <si>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</si>
  <si>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</si>
  <si>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</si>
  <si>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</si>
  <si>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</si>
  <si>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</si>
  <si>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</si>
  <si>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</si>
  <si>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</si>
  <si>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</si>
  <si>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</si>
  <si>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</si>
  <si>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</si>
  <si>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</si>
  <si>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</si>
  <si>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</si>
  <si>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</si>
  <si>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</si>
  <si>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</si>
  <si>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</si>
  <si>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</si>
  <si>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</si>
  <si>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</si>
  <si>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</si>
  <si>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</si>
  <si>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</si>
  <si>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</si>
  <si>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</si>
  <si>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</si>
  <si>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</si>
  <si>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</si>
  <si>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</si>
  <si>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</si>
  <si>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</si>
  <si>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</si>
  <si>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</si>
  <si>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</si>
  <si>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</si>
  <si>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</si>
  <si>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</si>
  <si>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</si>
  <si>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</si>
  <si>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</si>
  <si>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</si>
  <si>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</si>
  <si>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</si>
  <si>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</si>
  <si>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</si>
  <si>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</si>
  <si>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</si>
  <si>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</si>
  <si>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</si>
  <si>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</si>
  <si>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</si>
  <si>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</si>
  <si>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</si>
  <si>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</si>
  <si>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</si>
  <si>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</si>
  <si>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</si>
  <si>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</si>
  <si>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</si>
  <si>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</si>
  <si>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</si>
  <si>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</si>
  <si>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</si>
  <si>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</si>
  <si>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</si>
  <si>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</si>
  <si>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</si>
  <si>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</si>
  <si>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</si>
  <si>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</si>
  <si>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</si>
  <si>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</si>
  <si>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</si>
  <si>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</si>
  <si>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</si>
  <si>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</si>
  <si>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</si>
  <si>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</si>
  <si>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</si>
  <si>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</si>
  <si>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</si>
  <si>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</si>
  <si>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</si>
  <si>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</si>
  <si>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</si>
  <si>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</si>
  <si>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</si>
  <si>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</si>
  <si>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</si>
  <si>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</si>
  <si>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</si>
  <si>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</si>
  <si>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</si>
  <si>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</si>
  <si>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</si>
  <si>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</si>
  <si>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</si>
  <si>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</si>
  <si>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</si>
  <si>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</si>
  <si>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</si>
  <si>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</si>
  <si>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</si>
  <si>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</si>
  <si>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</si>
  <si>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</si>
  <si>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</si>
  <si>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</si>
  <si>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</si>
  <si>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</si>
  <si>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</si>
  <si>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</si>
  <si>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</si>
  <si>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</si>
  <si>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</si>
  <si>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</si>
  <si>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</si>
  <si>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</si>
  <si>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</si>
  <si>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</si>
  <si>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</si>
  <si>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</si>
  <si>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</si>
  <si>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</si>
  <si>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</si>
  <si>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</si>
  <si>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</si>
  <si>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</si>
  <si>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</si>
  <si>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</si>
  <si>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</si>
  <si>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</si>
  <si>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</si>
  <si>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</si>
  <si>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</si>
  <si>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</si>
  <si>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</si>
  <si>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</si>
  <si>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</si>
  <si>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</si>
  <si>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</si>
  <si>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</si>
  <si>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</si>
  <si>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</si>
  <si>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</si>
  <si>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</si>
  <si>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</si>
  <si>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</si>
  <si>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</si>
  <si>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</si>
  <si>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</si>
  <si>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</si>
  <si>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</si>
  <si>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</si>
  <si>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</si>
  <si>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</si>
  <si>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</si>
  <si>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</si>
  <si>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</si>
  <si>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</si>
  <si>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</si>
  <si>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</si>
  <si>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</si>
  <si>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</si>
  <si>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</si>
  <si>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</si>
  <si>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</si>
  <si>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</si>
  <si>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</si>
  <si>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</si>
  <si>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</si>
  <si>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</si>
  <si>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</si>
  <si>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</si>
  <si>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</si>
  <si>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</si>
  <si>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</si>
  <si>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</si>
  <si>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</si>
  <si>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</si>
  <si>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</si>
  <si>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</si>
  <si>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</si>
  <si>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</si>
  <si>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</si>
  <si>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</si>
  <si>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</si>
  <si>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</si>
  <si>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</si>
  <si>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</si>
  <si>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</si>
  <si>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</si>
  <si>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</si>
  <si>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</si>
  <si>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</si>
  <si>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</si>
  <si>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</si>
  <si>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</si>
  <si>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</si>
  <si>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</si>
  <si>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</si>
  <si>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</si>
  <si>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</si>
  <si>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</si>
  <si>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</si>
  <si>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</si>
  <si>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</si>
  <si>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</si>
  <si>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</si>
  <si>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</si>
  <si>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</si>
  <si>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</si>
  <si>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</si>
  <si>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</si>
  <si>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</si>
  <si>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</si>
  <si>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</si>
  <si>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</si>
  <si>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</si>
  <si>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</si>
  <si>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</si>
  <si>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</si>
  <si>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</si>
  <si>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</si>
  <si>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</si>
  <si>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</si>
  <si>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</si>
  <si>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</si>
  <si>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</si>
  <si>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</si>
  <si>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</si>
  <si>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</si>
  <si>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</si>
  <si>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</si>
  <si>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</si>
  <si>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</si>
  <si>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</si>
  <si>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</si>
  <si>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</si>
  <si>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</si>
  <si>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</si>
  <si>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</si>
  <si>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</si>
  <si>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</si>
  <si>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</si>
  <si>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</si>
  <si>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</si>
  <si>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</si>
  <si>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</si>
  <si>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</si>
  <si>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</si>
  <si>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</si>
  <si>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</si>
  <si>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</si>
  <si>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</si>
  <si>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</si>
  <si>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</si>
  <si>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</si>
  <si>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</si>
  <si>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</si>
  <si>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</si>
  <si>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</si>
  <si>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</si>
  <si>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</si>
  <si>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</si>
  <si>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</si>
  <si>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</si>
  <si>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</si>
  <si>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</si>
  <si>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</si>
  <si>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</si>
  <si>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</si>
  <si>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</si>
  <si>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</si>
  <si>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</si>
  <si>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</si>
  <si>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</si>
  <si>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</si>
  <si>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</si>
  <si>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</si>
  <si>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</si>
  <si>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</si>
  <si>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</si>
  <si>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</si>
  <si>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</si>
  <si>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</si>
  <si>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</si>
  <si>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</si>
  <si>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</si>
  <si>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</si>
  <si>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</si>
  <si>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</si>
  <si>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</si>
  <si>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</si>
  <si>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</si>
  <si>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</si>
  <si>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</si>
  <si>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</si>
  <si>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</si>
  <si>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</si>
  <si>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</si>
  <si>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</si>
  <si>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</si>
  <si>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</si>
  <si>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</si>
  <si>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</si>
  <si>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</si>
  <si>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</si>
  <si>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</si>
  <si>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</si>
  <si>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</si>
  <si>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</si>
  <si>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</si>
  <si>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</si>
  <si>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</si>
  <si>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</si>
  <si>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</si>
  <si>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</si>
  <si>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</si>
  <si>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</si>
  <si>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</si>
  <si>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</si>
  <si>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</si>
  <si>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</si>
  <si>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</si>
  <si>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</si>
  <si>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</si>
  <si>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</si>
  <si>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</si>
  <si>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</si>
  <si>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</si>
  <si>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</si>
  <si>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</si>
  <si>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</si>
  <si>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</si>
  <si>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</si>
  <si>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</si>
  <si>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</si>
  <si>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</si>
  <si>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</si>
  <si>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</si>
  <si>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</si>
  <si>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</si>
  <si>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</si>
  <si>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</si>
  <si>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</si>
  <si>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</si>
  <si>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</si>
  <si>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</si>
  <si>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</si>
  <si>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</si>
  <si>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</si>
  <si>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</si>
  <si>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</si>
  <si>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</si>
  <si>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</si>
  <si>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</si>
  <si>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</si>
  <si>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</si>
  <si>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</si>
  <si>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</si>
  <si>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</si>
  <si>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</si>
  <si>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</si>
  <si>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</si>
  <si>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</si>
  <si>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</si>
  <si>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</si>
  <si>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</si>
  <si>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</si>
  <si>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</si>
  <si>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</si>
  <si>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</si>
  <si>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</si>
  <si>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</si>
  <si>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</si>
  <si>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</si>
  <si>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</si>
  <si>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</si>
  <si>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</si>
  <si>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</si>
  <si>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</si>
  <si>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</si>
  <si>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</si>
  <si>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</si>
  <si>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</si>
  <si>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</si>
  <si>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</si>
  <si>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</si>
  <si>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</si>
  <si>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</si>
  <si>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</si>
  <si>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</si>
  <si>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</si>
  <si>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</si>
  <si>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</si>
  <si>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</si>
  <si>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</si>
  <si>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</si>
  <si>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</si>
  <si>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</si>
  <si>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</si>
  <si>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</si>
  <si>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</si>
  <si>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</si>
  <si>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</si>
  <si>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</si>
  <si>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</si>
  <si>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</si>
  <si>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</si>
  <si>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</si>
  <si>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</si>
  <si>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</si>
  <si>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</si>
  <si>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</si>
  <si>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</si>
  <si>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</si>
  <si>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</si>
  <si>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</si>
  <si>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</si>
  <si>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</si>
  <si>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</si>
  <si>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</si>
  <si>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</si>
  <si>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</si>
  <si>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</si>
  <si>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</si>
  <si>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</si>
  <si>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</si>
  <si>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</si>
  <si>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</si>
  <si>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</si>
  <si>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</si>
  <si>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</si>
  <si>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</si>
  <si>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</si>
  <si>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</si>
  <si>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</si>
  <si>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</si>
  <si>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</si>
  <si>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</si>
  <si>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</si>
  <si>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</si>
  <si>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</si>
  <si>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</si>
  <si>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</si>
  <si>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</si>
  <si>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</si>
  <si>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</si>
  <si>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</si>
  <si>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</si>
  <si>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</si>
  <si>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</si>
  <si>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</si>
  <si>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</si>
  <si>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</si>
  <si>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</si>
  <si>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</si>
  <si>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</si>
  <si>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</si>
  <si>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</si>
  <si>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</si>
  <si>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</si>
  <si>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</si>
  <si>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</si>
  <si>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</si>
  <si>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</si>
  <si>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</si>
  <si>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</si>
  <si>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</si>
  <si>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</si>
  <si>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</si>
  <si>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</si>
  <si>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</si>
  <si>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</si>
  <si>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</si>
  <si>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</si>
  <si>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</si>
  <si>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</si>
  <si>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</si>
  <si>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</si>
  <si>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</si>
  <si>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</si>
  <si>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</si>
  <si>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</si>
  <si>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</si>
  <si>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</si>
  <si>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</si>
  <si>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</si>
  <si>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</si>
  <si>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</si>
  <si>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</si>
  <si>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</si>
  <si>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</si>
  <si>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</si>
  <si>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</si>
  <si>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</si>
  <si>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</si>
  <si>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</si>
  <si>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</si>
  <si>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</si>
  <si>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</si>
  <si>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</si>
  <si>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</si>
  <si>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</si>
  <si>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</si>
  <si>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</si>
  <si>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</si>
  <si>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</si>
  <si>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</si>
  <si>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</si>
  <si>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</si>
  <si>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</si>
  <si>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</si>
  <si>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</si>
  <si>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</si>
  <si>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</si>
  <si>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</si>
  <si>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</si>
  <si>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</si>
  <si>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</si>
  <si>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</si>
  <si>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</si>
  <si>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</si>
  <si>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</si>
  <si>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</si>
  <si>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</si>
  <si>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</si>
  <si>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</si>
  <si>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</si>
  <si>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</si>
  <si>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</si>
  <si>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</si>
  <si>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</si>
  <si>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</si>
  <si>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</si>
  <si>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</si>
  <si>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</si>
  <si>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</si>
  <si>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</si>
  <si>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</si>
  <si>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</si>
  <si>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</si>
  <si>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</si>
  <si>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</si>
  <si>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</si>
  <si>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</si>
  <si>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</si>
  <si>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</si>
  <si>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</si>
  <si>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</si>
  <si>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</si>
  <si>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</si>
  <si>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</si>
  <si>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</si>
  <si>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</si>
  <si>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</si>
  <si>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</si>
  <si>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</si>
  <si>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</si>
  <si>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</si>
  <si>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</si>
  <si>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</si>
  <si>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</si>
  <si>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</si>
  <si>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</si>
  <si>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</si>
  <si>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</si>
  <si>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</si>
  <si>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</si>
  <si>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</si>
  <si>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</si>
  <si>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</si>
  <si>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</si>
  <si>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</si>
  <si>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</si>
  <si>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</si>
  <si>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</si>
  <si>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</si>
  <si>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</si>
  <si>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</si>
  <si>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</si>
  <si>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</si>
  <si>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</si>
  <si>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</si>
  <si>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</si>
  <si>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</si>
  <si>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</si>
  <si>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</si>
  <si>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</si>
  <si>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</si>
  <si>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</si>
  <si>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</si>
  <si>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</si>
  <si>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</si>
  <si>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</si>
  <si>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</si>
  <si>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</si>
  <si>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</si>
  <si>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</si>
  <si>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</si>
  <si>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</si>
  <si>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</si>
  <si>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</si>
  <si>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</si>
  <si>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</si>
  <si>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</si>
  <si>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</si>
  <si>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</si>
  <si>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</si>
  <si>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</si>
  <si>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</si>
  <si>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</si>
  <si>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</si>
  <si>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</si>
  <si>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</si>
  <si>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</si>
  <si>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</si>
  <si>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</si>
  <si>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</si>
  <si>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</si>
  <si>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</si>
  <si>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</si>
  <si>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</si>
  <si>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</si>
  <si>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</si>
  <si>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</si>
  <si>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</si>
  <si>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</si>
  <si>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</si>
  <si>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</si>
  <si>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</si>
  <si>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</si>
  <si>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</si>
  <si>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</si>
  <si>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</si>
  <si>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</si>
  <si>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</si>
  <si>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</si>
  <si>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</si>
  <si>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</si>
  <si>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</si>
  <si>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</si>
  <si>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</si>
  <si>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</si>
  <si>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</si>
  <si>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</si>
  <si>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</si>
  <si>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</si>
  <si>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</si>
  <si>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</si>
  <si>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</si>
  <si>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</si>
  <si>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</si>
  <si>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</si>
  <si>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</si>
  <si>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</si>
  <si>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</si>
  <si>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</si>
  <si>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</si>
  <si>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</si>
  <si>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</si>
  <si>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</si>
  <si>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</si>
  <si>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</si>
  <si>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</si>
  <si>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</si>
  <si>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</si>
  <si>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</si>
  <si>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</si>
  <si>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</si>
  <si>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</si>
  <si>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</si>
  <si>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</si>
  <si>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</si>
  <si>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</si>
  <si>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</si>
  <si>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</si>
  <si>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</si>
  <si>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</si>
  <si>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</si>
  <si>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</si>
  <si>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</si>
  <si>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</si>
  <si>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</si>
  <si>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</si>
  <si>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</si>
  <si>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</si>
  <si>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</si>
  <si>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</si>
  <si>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</si>
  <si>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</si>
  <si>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</si>
  <si>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</si>
  <si>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</si>
  <si>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</si>
  <si>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</si>
  <si>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</si>
  <si>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</si>
  <si>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</si>
  <si>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</si>
  <si>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</si>
  <si>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</si>
  <si>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</si>
  <si>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</si>
  <si>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</si>
  <si>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</si>
  <si>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</si>
  <si>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</si>
  <si>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</si>
  <si>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</si>
  <si>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</si>
  <si>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</si>
  <si>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</si>
  <si>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</si>
  <si>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</si>
  <si>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</si>
  <si>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</si>
  <si>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</si>
  <si>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</si>
  <si>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</si>
  <si>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</si>
  <si>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</si>
  <si>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</si>
  <si>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</si>
  <si>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</si>
  <si>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</si>
  <si>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</si>
  <si>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</si>
  <si>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</si>
  <si>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</si>
  <si>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</si>
  <si>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</si>
  <si>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</si>
  <si>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</si>
  <si>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</si>
  <si>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</si>
  <si>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</si>
  <si>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</si>
  <si>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</si>
  <si>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</si>
  <si>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</si>
  <si>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</si>
  <si>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</si>
  <si>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</si>
  <si>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</si>
  <si>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</si>
  <si>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</si>
  <si>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</si>
  <si>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</si>
  <si>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</si>
  <si>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</si>
  <si>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</si>
  <si>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</si>
  <si>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</si>
  <si>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</si>
  <si>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</si>
  <si>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</si>
  <si>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</si>
  <si>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</si>
  <si>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</si>
  <si>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</si>
  <si>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</si>
  <si>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</si>
  <si>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</si>
  <si>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</si>
  <si>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</si>
  <si>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</si>
  <si>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</si>
  <si>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</si>
  <si>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</si>
  <si>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</si>
  <si>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</si>
  <si>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</si>
  <si>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</si>
  <si>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</si>
  <si>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</si>
  <si>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</si>
  <si>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</si>
  <si>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</si>
  <si>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</si>
  <si>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</si>
  <si>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</si>
  <si>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</si>
  <si>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</si>
  <si>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</si>
  <si>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</si>
  <si>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</si>
  <si>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</si>
  <si>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</si>
  <si>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</si>
  <si>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</si>
  <si>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</si>
  <si>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</si>
  <si>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</si>
  <si>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</si>
  <si>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</si>
  <si>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</si>
  <si>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</si>
  <si>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</si>
  <si>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</si>
  <si>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</si>
  <si>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</si>
  <si>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</si>
  <si>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</si>
  <si>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</si>
  <si>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</si>
  <si>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</si>
  <si>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</si>
  <si>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</si>
  <si>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</si>
  <si>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</si>
  <si>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</si>
  <si>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</si>
  <si>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</si>
  <si>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</si>
  <si>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</si>
  <si>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</si>
  <si>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</si>
  <si>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</si>
  <si>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</si>
  <si>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</si>
  <si>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</si>
  <si>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</si>
  <si>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</si>
  <si>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</si>
  <si>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</si>
  <si>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</si>
  <si>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</si>
  <si>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</si>
  <si>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</si>
  <si>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</si>
  <si>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</si>
  <si>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</si>
  <si>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</si>
  <si>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</si>
  <si>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</si>
  <si>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</si>
  <si>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</si>
  <si>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</si>
  <si>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</si>
  <si>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</si>
  <si>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</si>
  <si>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</si>
  <si>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</si>
  <si>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</si>
  <si>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</si>
  <si>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</si>
  <si>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</si>
  <si>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</si>
  <si>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</si>
  <si>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</si>
  <si>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</si>
  <si>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</si>
  <si>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</si>
  <si>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</si>
  <si>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</si>
  <si>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</si>
  <si>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</si>
  <si>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</si>
  <si>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</si>
  <si>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</si>
  <si>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</si>
  <si>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</si>
  <si>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</si>
  <si>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</si>
  <si>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</si>
  <si>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</si>
  <si>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</si>
  <si>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</si>
  <si>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</si>
  <si>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</si>
  <si>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</si>
  <si>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</si>
  <si>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</si>
  <si>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</si>
  <si>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</si>
  <si>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</si>
  <si>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</si>
  <si>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</si>
  <si>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</si>
  <si>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</si>
  <si>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</si>
  <si>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</si>
  <si>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</si>
  <si>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</si>
  <si>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</si>
  <si>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</si>
  <si>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</si>
  <si>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</si>
  <si>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</si>
  <si>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</si>
  <si>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</si>
  <si>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</si>
  <si>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</si>
  <si>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</si>
  <si>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</si>
  <si>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</si>
  <si>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</si>
  <si>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</si>
  <si>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</si>
  <si>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</si>
  <si>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</si>
  <si>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</si>
  <si>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</si>
  <si>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</si>
  <si>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</si>
  <si>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</si>
  <si>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</si>
  <si>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</si>
  <si>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</si>
  <si>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</si>
  <si>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</si>
  <si>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</si>
  <si>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</si>
  <si>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</si>
  <si>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</si>
  <si>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</si>
  <si>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</si>
  <si>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</si>
  <si>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</si>
  <si>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</si>
  <si>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</si>
  <si>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</si>
  <si>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</si>
  <si>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</si>
  <si>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</si>
  <si>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</si>
  <si>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</si>
  <si>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</si>
  <si>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</si>
  <si>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</si>
  <si>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</si>
  <si>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</si>
  <si>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</si>
  <si>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</si>
  <si>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</si>
  <si>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</si>
  <si>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</si>
  <si>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</si>
  <si>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</si>
  <si>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</si>
  <si>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</si>
  <si>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</si>
  <si>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</si>
  <si>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</si>
  <si>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</si>
  <si>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</si>
  <si>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</si>
  <si>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</si>
  <si>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</si>
  <si>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</si>
  <si>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</si>
  <si>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</si>
  <si>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</si>
  <si>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</si>
  <si>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</si>
  <si>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</si>
  <si>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</si>
  <si>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</si>
  <si>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</si>
  <si>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</si>
  <si>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</si>
  <si>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</si>
  <si>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</si>
  <si>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</si>
  <si>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</si>
  <si>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</si>
  <si>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</si>
  <si>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</si>
  <si>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</si>
  <si>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</si>
  <si>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</si>
  <si>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</si>
  <si>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</si>
  <si>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</si>
  <si>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</si>
  <si>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</si>
  <si>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</si>
  <si>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</si>
  <si>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</si>
  <si>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</si>
  <si>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</si>
  <si>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</si>
  <si>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</si>
  <si>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</si>
  <si>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</si>
  <si>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</si>
  <si>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</si>
  <si>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</si>
  <si>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</si>
  <si>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</si>
  <si>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</si>
  <si>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</si>
  <si>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</si>
  <si>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</si>
  <si>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</si>
  <si>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</si>
  <si>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</si>
  <si>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</si>
  <si>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</si>
  <si>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</si>
  <si>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</si>
  <si>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</si>
  <si>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</si>
  <si>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</si>
  <si>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</si>
  <si>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</si>
  <si>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</si>
  <si>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</si>
  <si>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</si>
  <si>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</si>
  <si>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</si>
  <si>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</si>
  <si>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</si>
  <si>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</si>
  <si>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</si>
  <si>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</si>
  <si>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</si>
  <si>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</si>
  <si>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</si>
  <si>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</si>
  <si>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</si>
  <si>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</si>
  <si>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</si>
  <si>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</si>
  <si>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</si>
  <si>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</si>
  <si>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</si>
  <si>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</si>
  <si>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</si>
  <si>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</si>
  <si>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</si>
  <si>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</si>
  <si>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</si>
  <si>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</si>
  <si>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</si>
  <si>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</si>
  <si>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</si>
  <si>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</si>
  <si>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</si>
  <si>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</si>
  <si>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</si>
  <si>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</si>
  <si>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</si>
  <si>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</si>
  <si>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</si>
  <si>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</si>
  <si>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</si>
  <si>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</si>
  <si>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</si>
  <si>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</si>
  <si>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</si>
  <si>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</si>
  <si>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</si>
  <si>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</si>
  <si>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</si>
  <si>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</si>
  <si>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</si>
  <si>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</si>
  <si>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</si>
  <si>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</si>
  <si>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</si>
  <si>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</si>
  <si>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</si>
  <si>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</si>
  <si>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</si>
  <si>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</si>
  <si>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</si>
  <si>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</si>
  <si>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</si>
  <si>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</si>
  <si>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</si>
  <si>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</si>
  <si>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</si>
  <si>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</si>
  <si>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</si>
  <si>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</si>
  <si>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</si>
  <si>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</si>
  <si>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</si>
  <si>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</si>
  <si>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</si>
  <si>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</si>
  <si>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</si>
  <si>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</si>
  <si>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</si>
  <si>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</si>
  <si>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</si>
  <si>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</si>
  <si>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</si>
  <si>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</si>
  <si>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</si>
  <si>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</si>
  <si>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</si>
  <si>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</si>
  <si>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</si>
  <si>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</si>
  <si>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</si>
  <si>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</si>
  <si>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</si>
  <si>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</si>
  <si>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</si>
  <si>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</si>
  <si>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</si>
  <si>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</si>
  <si>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</si>
  <si>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</si>
  <si>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</si>
  <si>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</si>
  <si>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</si>
  <si>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</si>
  <si>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</si>
  <si>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</si>
  <si>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</si>
  <si>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</si>
  <si>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</si>
  <si>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</si>
  <si>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</si>
  <si>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</si>
  <si>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</si>
  <si>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</si>
  <si>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</si>
  <si>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</si>
  <si>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</si>
  <si>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</si>
  <si>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</si>
  <si>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</si>
  <si>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</si>
  <si>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</si>
  <si>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</si>
  <si>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</si>
  <si>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</si>
  <si>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</si>
  <si>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</si>
  <si>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</si>
  <si>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</si>
  <si>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</si>
  <si>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</si>
  <si>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</si>
  <si>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</si>
  <si>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</si>
  <si>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</si>
  <si>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</si>
  <si>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</si>
  <si>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</si>
  <si>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</si>
  <si>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</si>
  <si>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</si>
  <si>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</si>
  <si>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</si>
  <si>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</si>
  <si>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</si>
  <si>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</si>
  <si>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</si>
  <si>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</si>
  <si>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</si>
  <si>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</si>
  <si>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</si>
  <si>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</si>
  <si>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</si>
  <si>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</si>
  <si>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</si>
  <si>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</si>
  <si>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</si>
  <si>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</si>
  <si>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</si>
  <si>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</si>
  <si>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</si>
  <si>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</si>
  <si>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</si>
  <si>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</si>
  <si>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</si>
  <si>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</si>
  <si>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</si>
  <si>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</si>
  <si>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</si>
  <si>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</si>
  <si>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</si>
  <si>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</si>
  <si>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</si>
  <si>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</si>
  <si>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</si>
  <si>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</si>
  <si>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</si>
  <si>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</si>
  <si>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</si>
  <si>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</si>
  <si>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</si>
  <si>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</si>
  <si>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</si>
  <si>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</si>
  <si>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</si>
  <si>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</si>
  <si>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</si>
  <si>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</si>
  <si>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</si>
  <si>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</si>
  <si>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</si>
  <si>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</si>
  <si>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</si>
  <si>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</si>
  <si>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</si>
  <si>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</si>
  <si>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</si>
  <si>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</si>
  <si>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</si>
  <si>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</si>
  <si>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</si>
  <si>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</si>
  <si>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</si>
  <si>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</si>
  <si>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</si>
  <si>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</si>
  <si>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</si>
  <si>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</si>
  <si>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</si>
  <si>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</si>
  <si>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</si>
  <si>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</si>
  <si>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</si>
  <si>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</si>
  <si>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</si>
  <si>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</si>
  <si>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</si>
  <si>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</si>
  <si>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</si>
  <si>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</si>
  <si>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</si>
  <si>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</si>
  <si>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</si>
  <si>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</si>
  <si>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</si>
  <si>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</si>
  <si>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</si>
  <si>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</si>
  <si>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</si>
  <si>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</si>
  <si>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</si>
  <si>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</si>
  <si>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</si>
  <si>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</si>
  <si>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</si>
  <si>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</si>
  <si>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</si>
  <si>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</si>
  <si>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</si>
  <si>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</si>
  <si>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</si>
  <si>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</si>
  <si>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</si>
  <si>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</si>
  <si>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</si>
  <si>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</si>
  <si>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</si>
  <si>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</si>
  <si>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</si>
  <si>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</si>
  <si>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</si>
  <si>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</si>
  <si>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</si>
  <si>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</si>
  <si>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</si>
  <si>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</si>
  <si>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</si>
  <si>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</si>
  <si>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</si>
  <si>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</si>
  <si>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</si>
  <si>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</si>
  <si>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</si>
  <si>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</si>
  <si>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</si>
  <si>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</si>
  <si>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</si>
  <si>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</si>
  <si>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</si>
  <si>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</si>
  <si>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</si>
  <si>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</si>
  <si>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</si>
  <si>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</si>
  <si>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</si>
  <si>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</si>
  <si>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</si>
  <si>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</si>
  <si>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</si>
  <si>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</si>
  <si>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</si>
  <si>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</si>
  <si>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</si>
  <si>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</si>
  <si>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</si>
  <si>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</si>
  <si>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</si>
  <si>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</si>
  <si>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</si>
  <si>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</si>
  <si>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</si>
  <si>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</si>
  <si>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</si>
  <si>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</si>
  <si>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</si>
  <si>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</si>
  <si>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</si>
  <si>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</si>
  <si>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</si>
  <si>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</si>
  <si>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</si>
  <si>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</si>
  <si>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</si>
  <si>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</si>
  <si>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</si>
  <si>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</si>
  <si>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</si>
  <si>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</si>
  <si>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</si>
  <si>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</si>
  <si>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</si>
  <si>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</si>
  <si>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</si>
  <si>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</si>
  <si>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</si>
  <si>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</si>
  <si>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</si>
  <si>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</si>
  <si>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</si>
  <si>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</si>
  <si>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</si>
  <si>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</si>
  <si>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</si>
  <si>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</si>
  <si>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</si>
  <si>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</si>
  <si>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</si>
  <si>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</si>
  <si>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</si>
  <si>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</si>
  <si>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</si>
  <si>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</si>
  <si>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</si>
  <si>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</si>
  <si>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</si>
  <si>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</si>
  <si>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</si>
  <si>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</si>
  <si>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</si>
  <si>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</si>
  <si>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</si>
  <si>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</si>
  <si>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</si>
  <si>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</si>
  <si>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</si>
  <si>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</si>
  <si>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</si>
  <si>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</si>
  <si>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</si>
  <si>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</si>
  <si>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</si>
  <si>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</si>
  <si>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</si>
  <si>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</si>
  <si>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</si>
  <si>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</si>
  <si>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</si>
  <si>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</si>
  <si>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</si>
  <si>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</si>
  <si>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</si>
  <si>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</si>
  <si>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</si>
  <si>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</si>
  <si>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</si>
  <si>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</si>
  <si>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</si>
  <si>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</si>
  <si>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</si>
  <si>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</si>
  <si>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</si>
  <si>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</si>
  <si>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</si>
  <si>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</si>
  <si>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</si>
  <si>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</si>
  <si>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</si>
  <si>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</si>
  <si>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</si>
  <si>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</si>
  <si>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</si>
  <si>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</si>
  <si>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</si>
  <si>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</si>
  <si>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</si>
  <si>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</si>
  <si>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</si>
  <si>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</si>
  <si>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</si>
  <si>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</si>
  <si>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</si>
  <si>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</si>
  <si>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</si>
  <si>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</si>
  <si>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</si>
  <si>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</si>
  <si>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</si>
  <si>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</si>
  <si>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</si>
  <si>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</si>
  <si>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</si>
  <si>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</si>
  <si>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</si>
  <si>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</si>
  <si>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</si>
  <si>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</si>
  <si>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</si>
  <si>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</si>
  <si>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</si>
  <si>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</si>
  <si>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</si>
  <si>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</si>
  <si>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</si>
  <si>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</si>
  <si>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</si>
  <si>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</si>
  <si>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</si>
  <si>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</si>
  <si>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</si>
  <si>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</si>
  <si>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</si>
  <si>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</si>
  <si>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</si>
  <si>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</si>
  <si>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</si>
  <si>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</si>
  <si>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</si>
  <si>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</si>
  <si>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</si>
  <si>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</si>
  <si>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</si>
  <si>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</si>
  <si>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</si>
  <si>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</si>
  <si>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</si>
  <si>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</si>
  <si>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</si>
  <si>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</si>
  <si>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</si>
  <si>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</si>
  <si>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</si>
  <si>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</si>
  <si>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</si>
  <si>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</si>
  <si>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</si>
  <si>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</si>
  <si>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</si>
  <si>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</si>
  <si>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</si>
  <si>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</si>
  <si>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</si>
  <si>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</si>
  <si>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</si>
  <si>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</si>
  <si>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</si>
  <si>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</si>
  <si>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</si>
  <si>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</si>
  <si>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</si>
  <si>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</si>
  <si>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</si>
  <si>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</si>
  <si>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</si>
  <si>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</si>
  <si>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</si>
  <si>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</si>
  <si>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</si>
  <si>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</si>
  <si>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</si>
  <si>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</si>
  <si>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</si>
  <si>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</si>
  <si>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</si>
  <si>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</si>
  <si>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</si>
  <si>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</si>
  <si>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</si>
  <si>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</si>
  <si>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</si>
  <si>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</si>
  <si>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</si>
  <si>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</si>
  <si>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</si>
  <si>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</si>
  <si>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</si>
  <si>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</si>
  <si>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</si>
  <si>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</si>
  <si>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</si>
  <si>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</si>
  <si>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</si>
  <si>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</si>
  <si>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</si>
  <si>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</si>
  <si>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</si>
  <si>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</si>
  <si>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</si>
  <si>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</si>
  <si>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</si>
  <si>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</si>
  <si>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</si>
  <si>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</si>
  <si>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</si>
  <si>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</si>
  <si>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</si>
  <si>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</si>
  <si>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</si>
  <si>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</si>
  <si>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</si>
  <si>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</si>
  <si>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</si>
  <si>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</si>
  <si>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</si>
  <si>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</si>
  <si>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</si>
  <si>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</si>
  <si>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</si>
  <si>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</si>
  <si>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</si>
  <si>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</si>
  <si>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</si>
  <si>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</si>
  <si>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</si>
  <si>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</si>
  <si>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</si>
  <si>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</si>
  <si>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</si>
  <si>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</si>
  <si>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</si>
  <si>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</si>
  <si>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</si>
  <si>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</si>
  <si>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</si>
  <si>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</si>
  <si>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</si>
  <si>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</si>
  <si>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</si>
  <si>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</si>
  <si>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</si>
  <si>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</si>
  <si>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</si>
  <si>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</si>
  <si>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</si>
  <si>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</si>
  <si>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</si>
  <si>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</si>
  <si>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</si>
  <si>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</si>
  <si>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</si>
  <si>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</si>
  <si>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</si>
  <si>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</si>
  <si>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</si>
  <si>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</si>
  <si>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</si>
  <si>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</si>
  <si>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</si>
  <si>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</si>
  <si>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</si>
  <si>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</si>
  <si>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</si>
  <si>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</si>
  <si>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</si>
  <si>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</si>
  <si>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</si>
  <si>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</si>
  <si>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</si>
  <si>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</si>
  <si>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</si>
  <si>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</si>
  <si>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</si>
  <si>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</si>
  <si>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</si>
  <si>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</si>
  <si>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</si>
  <si>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</si>
  <si>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</si>
  <si>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</si>
  <si>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</si>
  <si>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</si>
  <si>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</si>
  <si>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</si>
  <si>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</si>
  <si>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</si>
  <si>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</si>
  <si>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</si>
  <si>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</si>
  <si>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</si>
  <si>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</si>
  <si>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</si>
  <si>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</si>
  <si>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</si>
  <si>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</si>
  <si>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</si>
  <si>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</si>
  <si>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</si>
  <si>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</si>
  <si>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</si>
  <si>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</si>
  <si>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</si>
  <si>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</si>
  <si>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</si>
  <si>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</si>
  <si>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</si>
  <si>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</si>
  <si>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</si>
  <si>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</si>
  <si>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</si>
  <si>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</si>
  <si>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</si>
  <si>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</si>
  <si>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</si>
  <si>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</si>
  <si>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</si>
  <si>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</si>
  <si>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</si>
  <si>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</si>
  <si>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</si>
  <si>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</si>
  <si>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</si>
  <si>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</si>
  <si>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</si>
  <si>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</si>
  <si>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</si>
  <si>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</si>
  <si>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</si>
  <si>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</si>
  <si>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</si>
  <si>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</si>
  <si>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</si>
  <si>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</si>
  <si>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</si>
  <si>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</si>
  <si>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</si>
  <si>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</si>
  <si>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</si>
  <si>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</si>
  <si>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</si>
  <si>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</si>
  <si>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</si>
  <si>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</si>
  <si>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</si>
  <si>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</si>
  <si>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</si>
  <si>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</si>
  <si>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</si>
  <si>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</si>
  <si>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</si>
  <si>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</si>
  <si>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</si>
  <si>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</si>
  <si>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</si>
  <si>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</si>
  <si>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</si>
  <si>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</si>
  <si>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</si>
  <si>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</si>
  <si>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</si>
  <si>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</si>
  <si>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</si>
  <si>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</si>
  <si>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</si>
  <si>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</si>
  <si>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</si>
  <si>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</si>
  <si>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</si>
  <si>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</si>
  <si>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</si>
  <si>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</si>
  <si>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</si>
  <si>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</si>
  <si>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</si>
  <si>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</si>
  <si>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</si>
  <si>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</si>
  <si>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</si>
  <si>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</si>
  <si>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</si>
  <si>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</si>
  <si>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</si>
  <si>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</si>
  <si>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</si>
  <si>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</si>
  <si>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</si>
  <si>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</si>
  <si>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</si>
  <si>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</si>
  <si>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</si>
  <si>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</si>
  <si>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</si>
  <si>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</si>
  <si>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</si>
  <si>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</si>
  <si>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</si>
  <si>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</si>
  <si>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</si>
  <si>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</si>
  <si>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</si>
  <si>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</si>
  <si>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</si>
  <si>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</si>
  <si>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</si>
  <si>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</si>
  <si>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</si>
  <si>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</si>
  <si>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</si>
  <si>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</si>
  <si>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</si>
  <si>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</si>
  <si>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</si>
  <si>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</si>
  <si>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</si>
  <si>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</si>
  <si>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</si>
  <si>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</si>
  <si>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</si>
  <si>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</si>
  <si>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</si>
  <si>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</si>
  <si>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</si>
  <si>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</si>
  <si>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</si>
  <si>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</si>
  <si>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</si>
  <si>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</si>
  <si>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</si>
  <si>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</si>
  <si>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</si>
  <si>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</si>
  <si>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</si>
  <si>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</si>
  <si>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</si>
  <si>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</si>
  <si>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</si>
  <si>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</si>
  <si>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</si>
  <si>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</si>
  <si>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</si>
  <si>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</si>
  <si>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</si>
  <si>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</si>
  <si>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</si>
  <si>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</si>
  <si>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</si>
  <si>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</si>
  <si>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</si>
  <si>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</si>
  <si>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</si>
  <si>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</si>
  <si>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</si>
  <si>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</si>
  <si>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</si>
  <si>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</si>
  <si>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</si>
  <si>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</si>
  <si>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</si>
  <si>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</si>
  <si>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</si>
  <si>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</si>
  <si>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</si>
  <si>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</si>
  <si>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</si>
  <si>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</si>
  <si>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</si>
  <si>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</si>
  <si>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</si>
  <si>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</si>
  <si>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</si>
  <si>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</si>
  <si>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</si>
  <si>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</si>
  <si>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</si>
  <si>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</si>
  <si>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</si>
  <si>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</si>
  <si>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</si>
  <si>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</si>
  <si>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</si>
  <si>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</si>
  <si>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</si>
  <si>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</si>
  <si>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</si>
  <si>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</si>
  <si>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</si>
  <si>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</si>
  <si>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</si>
  <si>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</si>
  <si>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</si>
  <si>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</si>
  <si>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</si>
  <si>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</si>
  <si>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</si>
  <si>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</si>
  <si>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</si>
  <si>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</si>
  <si>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</si>
  <si>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</si>
  <si>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</si>
  <si>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</si>
  <si>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</si>
  <si>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</si>
  <si>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</si>
  <si>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</si>
  <si>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</si>
  <si>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</si>
  <si>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</si>
  <si>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</si>
  <si>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</si>
  <si>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</si>
  <si>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</si>
  <si>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</si>
  <si>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</si>
  <si>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</si>
  <si>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</si>
  <si>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</si>
  <si>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</si>
  <si>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</si>
  <si>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</si>
  <si>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</si>
  <si>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</si>
  <si>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</si>
  <si>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</si>
  <si>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</si>
  <si>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</si>
  <si>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</si>
  <si>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</si>
  <si>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</si>
  <si>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</si>
  <si>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</si>
  <si>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</si>
  <si>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</si>
  <si>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</si>
  <si>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</si>
  <si>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</si>
  <si>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</si>
  <si>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</si>
  <si>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</si>
  <si>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</si>
  <si>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</si>
  <si>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</si>
  <si>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</si>
  <si>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</si>
  <si>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</si>
  <si>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</si>
  <si>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</si>
  <si>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</si>
  <si>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</si>
  <si>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</si>
  <si>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</si>
  <si>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</si>
  <si>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</si>
  <si>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</si>
  <si>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</si>
  <si>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</si>
  <si>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</si>
  <si>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</si>
  <si>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</si>
  <si>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</si>
  <si>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</si>
  <si>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</si>
  <si>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</si>
  <si>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</si>
  <si>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</si>
  <si>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</si>
  <si>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</si>
  <si>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</si>
  <si>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</si>
  <si>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</si>
  <si>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</si>
  <si>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</si>
  <si>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</si>
  <si>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</si>
  <si>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</si>
  <si>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</si>
  <si>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</si>
  <si>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</si>
  <si>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</si>
  <si>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</si>
  <si>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</si>
  <si>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</si>
  <si>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</si>
  <si>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</si>
  <si>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</si>
  <si>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</si>
  <si>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</si>
  <si>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</si>
  <si>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</si>
  <si>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</si>
  <si>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</si>
  <si>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</si>
  <si>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</si>
  <si>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</si>
  <si>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</si>
  <si>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</si>
  <si>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</si>
  <si>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</si>
  <si>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</si>
  <si>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</si>
  <si>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</si>
  <si>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</si>
  <si>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</si>
  <si>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</si>
  <si>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</si>
  <si>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</si>
  <si>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</si>
  <si>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</si>
  <si>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</si>
  <si>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</si>
  <si>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</si>
  <si>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</si>
  <si>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</si>
  <si>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</si>
  <si>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</si>
  <si>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</si>
  <si>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</si>
  <si>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</si>
  <si>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</si>
  <si>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</si>
  <si>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</si>
  <si>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</si>
  <si>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</si>
  <si>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</si>
  <si>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</si>
  <si>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</si>
  <si>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</si>
  <si>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</si>
  <si>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</si>
  <si>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</si>
  <si>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</si>
  <si>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</si>
  <si>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</si>
  <si>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</si>
  <si>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</si>
  <si>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</si>
  <si>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</si>
  <si>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</si>
  <si>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</si>
  <si>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</si>
  <si>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</si>
  <si>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</si>
  <si>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</si>
  <si>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</si>
  <si>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</si>
  <si>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</si>
  <si>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</si>
  <si>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</si>
  <si>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</si>
  <si>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</si>
  <si>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</si>
  <si>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</si>
  <si>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</si>
  <si>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</si>
  <si>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</si>
  <si>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</si>
  <si>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</si>
  <si>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</si>
  <si>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</si>
  <si>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</si>
  <si>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</si>
  <si>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</si>
  <si>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</si>
  <si>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</si>
  <si>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</si>
  <si>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</si>
  <si>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</si>
  <si>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</si>
  <si>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</si>
  <si>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</si>
  <si>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</si>
  <si>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</si>
  <si>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</si>
  <si>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</si>
  <si>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</si>
  <si>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</si>
  <si>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</si>
  <si>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</si>
  <si>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</si>
  <si>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</si>
  <si>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</si>
  <si>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</si>
  <si>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</si>
  <si>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</si>
  <si>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</si>
  <si>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</si>
  <si>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</si>
  <si>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</si>
  <si>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</si>
  <si>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</si>
  <si>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</si>
  <si>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</si>
  <si>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</si>
  <si>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</si>
  <si>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</si>
  <si>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</si>
  <si>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</si>
  <si>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</si>
  <si>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</si>
  <si>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</si>
  <si>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</si>
  <si>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</si>
  <si>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</si>
  <si>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</si>
  <si>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</si>
  <si>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</si>
  <si>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</si>
  <si>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</si>
  <si>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</si>
  <si>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</si>
  <si>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</si>
  <si>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</si>
  <si>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</si>
  <si>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</si>
  <si>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</si>
  <si>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</si>
  <si>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</si>
  <si>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</si>
  <si>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</si>
  <si>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</si>
  <si>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</si>
  <si>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</si>
  <si>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</si>
  <si>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</si>
  <si>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</si>
  <si>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</si>
  <si>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</si>
  <si>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</si>
  <si>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</si>
  <si>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</si>
  <si>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</si>
  <si>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</si>
  <si>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</si>
  <si>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</si>
  <si>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</si>
  <si>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</si>
  <si>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</si>
  <si>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</si>
  <si>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</si>
  <si>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</si>
  <si>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</si>
  <si>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</si>
  <si>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</si>
  <si>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</si>
  <si>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</si>
  <si>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</si>
  <si>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</si>
  <si>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</si>
  <si>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</si>
  <si>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</si>
  <si>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</si>
  <si>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</si>
  <si>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</si>
  <si>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</si>
  <si>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</si>
  <si>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</si>
  <si>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</si>
  <si>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</si>
  <si>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</si>
  <si>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</si>
  <si>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</si>
  <si>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</si>
  <si>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</si>
  <si>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</si>
  <si>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</si>
  <si>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</si>
  <si>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</si>
  <si>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</si>
  <si>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</si>
  <si>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</si>
  <si>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</si>
  <si>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</si>
  <si>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</si>
  <si>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</si>
  <si>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</si>
  <si>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</si>
  <si>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</si>
  <si>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</si>
  <si>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</si>
  <si>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</si>
  <si>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</si>
  <si>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</si>
  <si>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</si>
  <si>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</si>
  <si>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</si>
  <si>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</si>
  <si>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</si>
  <si>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</si>
  <si>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</si>
  <si>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</si>
  <si>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</si>
  <si>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</si>
  <si>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</si>
  <si>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</si>
  <si>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</si>
  <si>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</si>
  <si>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</si>
  <si>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</si>
  <si>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</si>
  <si>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</si>
  <si>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</si>
  <si>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</si>
  <si>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</si>
  <si>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</si>
  <si>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</si>
  <si>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</si>
  <si>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</si>
  <si>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</si>
  <si>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</si>
  <si>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</si>
  <si>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</si>
  <si>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</si>
  <si>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</si>
  <si>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</si>
  <si>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</si>
  <si>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</si>
  <si>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</si>
  <si>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</si>
  <si>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</si>
  <si>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</si>
  <si>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</si>
  <si>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</si>
  <si>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</si>
  <si>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</si>
  <si>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</si>
  <si>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</si>
  <si>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</si>
  <si>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</si>
  <si>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</si>
  <si>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</si>
  <si>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</si>
  <si>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</si>
  <si>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</si>
  <si>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</si>
  <si>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</si>
  <si>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</si>
  <si>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</si>
  <si>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</si>
  <si>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</si>
  <si>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</si>
  <si>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</si>
  <si>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</si>
  <si>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</si>
  <si>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</si>
  <si>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</si>
  <si>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</si>
  <si>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</si>
  <si>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</si>
  <si>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</si>
  <si>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</si>
  <si>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</si>
  <si>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</si>
  <si>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</si>
  <si>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</si>
  <si>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</si>
  <si>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</si>
  <si>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</si>
  <si>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</si>
  <si>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</si>
  <si>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</si>
  <si>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</si>
  <si>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</si>
  <si>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</si>
  <si>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</si>
  <si>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</si>
  <si>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</si>
  <si>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</si>
  <si>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</si>
  <si>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</si>
  <si>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</si>
  <si>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</si>
  <si>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</si>
  <si>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</si>
  <si>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</si>
  <si>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</si>
  <si>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</si>
  <si>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</si>
  <si>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</si>
  <si>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</si>
  <si>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</si>
  <si>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</si>
  <si>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</si>
  <si>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</si>
  <si>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</si>
  <si>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</si>
  <si>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</si>
  <si>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</si>
  <si>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</si>
  <si>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</si>
  <si>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</si>
  <si>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</si>
  <si>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</si>
  <si>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</si>
  <si>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</si>
  <si>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</si>
  <si>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</si>
  <si>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</si>
  <si>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</si>
  <si>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</si>
  <si>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</si>
  <si>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</si>
  <si>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</si>
  <si>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</si>
  <si>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</si>
  <si>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</si>
  <si>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</si>
  <si>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</si>
  <si>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</si>
  <si>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</si>
  <si>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</si>
  <si>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</si>
  <si>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</si>
  <si>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</si>
  <si>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</si>
  <si>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</si>
  <si>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</si>
  <si>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</si>
  <si>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</si>
  <si>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</si>
  <si>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</si>
  <si>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</si>
  <si>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</si>
  <si>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</si>
  <si>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</si>
  <si>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</si>
  <si>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</si>
  <si>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</si>
  <si>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</si>
  <si>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</si>
  <si>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</si>
  <si>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</si>
  <si>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</si>
  <si>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</si>
  <si>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</si>
  <si>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</si>
  <si>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</si>
  <si>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</si>
  <si>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</si>
  <si>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</si>
  <si>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</si>
  <si>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</si>
  <si>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</si>
  <si>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</si>
  <si>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</si>
  <si>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</si>
  <si>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</si>
  <si>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</si>
  <si>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</si>
  <si>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</si>
  <si>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</si>
  <si>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</si>
  <si>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</si>
  <si>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</si>
  <si>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</si>
  <si>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</si>
  <si>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</si>
  <si>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</si>
  <si>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</si>
  <si>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</si>
  <si>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</si>
  <si>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</si>
  <si>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</si>
  <si>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</si>
  <si>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</si>
  <si>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</si>
  <si>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</si>
  <si>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</si>
  <si>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</si>
  <si>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</si>
  <si>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</si>
  <si>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</si>
  <si>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</si>
  <si>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</si>
  <si>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</si>
  <si>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</si>
  <si>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</si>
  <si>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</si>
  <si>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</si>
  <si>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</si>
  <si>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</si>
  <si>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</si>
  <si>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</si>
  <si>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</si>
  <si>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</si>
  <si>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</si>
  <si>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</si>
  <si>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</si>
  <si>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</si>
  <si>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</si>
  <si>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</si>
  <si>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</si>
  <si>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</si>
  <si>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</si>
  <si>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</si>
  <si>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</si>
  <si>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</si>
  <si>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</si>
  <si>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</si>
  <si>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</si>
  <si>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</si>
  <si>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</si>
  <si>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</si>
  <si>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</si>
  <si>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</si>
  <si>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</si>
  <si>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</si>
  <si>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</si>
  <si>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</si>
  <si>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</si>
  <si>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</si>
  <si>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</si>
  <si>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</si>
  <si>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</si>
  <si>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</si>
  <si>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</si>
  <si>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</si>
  <si>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</si>
  <si>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</si>
  <si>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</si>
  <si>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</si>
  <si>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</si>
  <si>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</si>
  <si>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</si>
  <si>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</si>
  <si>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</si>
  <si>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</si>
  <si>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</si>
  <si>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</si>
  <si>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</si>
  <si>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</si>
  <si>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</si>
  <si>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</si>
  <si>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</si>
  <si>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</si>
  <si>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</si>
  <si>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</si>
  <si>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</si>
  <si>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</si>
  <si>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</si>
  <si>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</si>
  <si>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</si>
  <si>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</si>
  <si>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</si>
  <si>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</si>
  <si>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</si>
  <si>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</si>
  <si>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</si>
  <si>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</si>
  <si>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</si>
  <si>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</si>
  <si>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</si>
  <si>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</si>
  <si>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</si>
  <si>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</si>
  <si>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</si>
  <si>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</si>
  <si>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</si>
  <si>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</si>
  <si>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</si>
  <si>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</si>
  <si>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</si>
  <si>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</si>
  <si>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</si>
  <si>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</si>
  <si>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</si>
  <si>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</si>
  <si>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</si>
  <si>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</si>
  <si>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</si>
  <si>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</si>
  <si>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</si>
  <si>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</si>
  <si>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</si>
  <si>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</si>
  <si>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</si>
  <si>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</si>
  <si>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</si>
  <si>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</si>
  <si>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</si>
  <si>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</si>
  <si>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</si>
  <si>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</si>
  <si>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</si>
  <si>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</si>
  <si>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</si>
  <si>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</si>
  <si>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</si>
  <si>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</si>
  <si>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</si>
  <si>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</si>
  <si>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</si>
  <si>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</si>
  <si>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</si>
  <si>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</si>
  <si>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</si>
  <si>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</si>
  <si>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</si>
  <si>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</si>
  <si>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</si>
  <si>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</si>
  <si>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</si>
  <si>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</si>
  <si>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</si>
  <si>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</si>
  <si>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</si>
  <si>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</si>
  <si>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</si>
  <si>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</si>
  <si>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</si>
  <si>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</si>
  <si>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</si>
  <si>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</si>
  <si>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</si>
  <si>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</si>
  <si>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</si>
  <si>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</si>
  <si>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</si>
  <si>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</si>
  <si>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</si>
  <si>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</si>
  <si>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</si>
  <si>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</si>
  <si>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</si>
  <si>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</si>
  <si>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</si>
  <si>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</si>
  <si>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</si>
  <si>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</si>
  <si>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</si>
  <si>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</si>
  <si>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</si>
  <si>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</si>
  <si>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</si>
  <si>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</si>
  <si>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</si>
  <si>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</si>
  <si>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</si>
  <si>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</si>
  <si>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</si>
  <si>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</si>
  <si>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</si>
  <si>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</si>
  <si>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</si>
  <si>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</si>
  <si>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</si>
  <si>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</si>
  <si>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</si>
  <si>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</si>
  <si>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</si>
  <si>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</si>
  <si>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</si>
  <si>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</si>
  <si>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</si>
  <si>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</si>
  <si>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</si>
  <si>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</si>
  <si>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</si>
  <si>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</si>
  <si>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</si>
  <si>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</si>
  <si>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</si>
  <si>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</si>
  <si>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</si>
  <si>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</si>
  <si>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</si>
  <si>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</si>
  <si>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</si>
  <si>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</si>
  <si>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</si>
  <si>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</si>
  <si>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</si>
  <si>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</si>
  <si>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</si>
  <si>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</si>
  <si>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</si>
  <si>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</si>
  <si>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</si>
  <si>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</si>
  <si>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</si>
  <si>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</si>
  <si>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</si>
  <si>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</si>
  <si>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</si>
  <si>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</si>
  <si>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</si>
  <si>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</si>
  <si>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</si>
  <si>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</si>
  <si>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</si>
  <si>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</si>
  <si>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</si>
  <si>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</si>
  <si>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</si>
  <si>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</si>
  <si>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</si>
  <si>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</si>
  <si>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</si>
  <si>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</si>
  <si>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</si>
  <si>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</si>
  <si>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</si>
  <si>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</si>
  <si>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</si>
  <si>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</si>
  <si>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</si>
  <si>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</si>
  <si>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</si>
  <si>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</si>
  <si>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</si>
  <si>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</si>
  <si>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</si>
  <si>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</si>
  <si>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</si>
  <si>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</si>
  <si>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</si>
  <si>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</si>
  <si>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</si>
  <si>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</si>
  <si>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</si>
  <si>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</si>
  <si>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</si>
  <si>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</si>
  <si>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</si>
  <si>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</si>
  <si>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</si>
  <si>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</si>
  <si>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</si>
  <si>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</si>
  <si>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</si>
  <si>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</si>
  <si>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</si>
  <si>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</si>
  <si>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</si>
  <si>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</si>
  <si>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</si>
  <si>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</si>
  <si>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</si>
  <si>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</si>
  <si>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</si>
  <si>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</si>
  <si>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</si>
  <si>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</si>
  <si>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</si>
  <si>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</si>
  <si>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</si>
  <si>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</si>
  <si>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</si>
  <si>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</si>
  <si>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</si>
  <si>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</si>
  <si>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</si>
  <si>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</si>
  <si>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</si>
  <si>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</si>
  <si>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</si>
  <si>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</si>
  <si>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</si>
  <si>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</si>
  <si>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</si>
  <si>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</si>
  <si>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</si>
  <si>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</si>
  <si>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</si>
  <si>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</si>
  <si>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</si>
  <si>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</si>
  <si>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</si>
  <si>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</si>
  <si>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</si>
  <si>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</si>
  <si>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</si>
  <si>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</si>
  <si>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</si>
  <si>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</si>
  <si>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</si>
  <si>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</si>
  <si>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</si>
  <si>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</si>
  <si>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</si>
  <si>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</si>
  <si>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</si>
  <si>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</si>
  <si>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</si>
  <si>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</si>
  <si>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</si>
  <si>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</si>
  <si>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</si>
  <si>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</si>
  <si>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</si>
  <si>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</si>
  <si>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</si>
  <si>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</si>
  <si>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</si>
  <si>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</si>
  <si>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</si>
  <si>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</si>
  <si>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</si>
  <si>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</si>
  <si>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</si>
  <si>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</si>
  <si>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</si>
  <si>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</si>
  <si>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</si>
  <si>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</si>
  <si>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</si>
  <si>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</si>
  <si>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</si>
  <si>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</si>
  <si>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</si>
  <si>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</si>
  <si>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</si>
  <si>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</si>
  <si>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</si>
  <si>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</si>
  <si>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</si>
  <si>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</si>
  <si>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</si>
  <si>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</si>
  <si>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</si>
  <si>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</si>
  <si>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</si>
  <si>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</si>
  <si>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</si>
  <si>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</si>
  <si>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</si>
  <si>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</si>
  <si>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</si>
  <si>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</si>
  <si>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</si>
  <si>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</si>
  <si>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</si>
  <si>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</si>
  <si>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</si>
  <si>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</si>
  <si>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</si>
  <si>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</si>
  <si>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</si>
  <si>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</si>
  <si>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</si>
  <si>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</si>
  <si>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</si>
  <si>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</si>
  <si>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</si>
  <si>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</si>
  <si>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</si>
  <si>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</si>
  <si>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</si>
  <si>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</si>
  <si>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</si>
  <si>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</si>
  <si>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</si>
  <si>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</si>
  <si>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</si>
  <si>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</si>
  <si>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</si>
  <si>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</si>
  <si>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</si>
  <si>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</si>
  <si>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</si>
  <si>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</si>
  <si>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</si>
  <si>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</si>
  <si>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</si>
  <si>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</si>
  <si>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</si>
  <si>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</si>
  <si>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</si>
  <si>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</si>
  <si>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</si>
  <si>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</si>
  <si>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</si>
  <si>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</si>
  <si>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</si>
  <si>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</si>
  <si>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</si>
  <si>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</si>
  <si>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</si>
  <si>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</si>
  <si>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</si>
  <si>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</si>
  <si>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</si>
  <si>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</si>
  <si>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</si>
  <si>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</si>
  <si>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</si>
  <si>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</si>
  <si>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</si>
  <si>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</si>
  <si>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</si>
  <si>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</si>
  <si>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</si>
  <si>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</si>
  <si>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</si>
  <si>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</si>
  <si>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</si>
  <si>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</si>
  <si>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</si>
  <si>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</si>
  <si>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</si>
  <si>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</si>
  <si>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</si>
  <si>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</si>
  <si>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</si>
  <si>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</si>
  <si>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</si>
  <si>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</si>
  <si>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</si>
  <si>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</si>
  <si>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</si>
  <si>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</si>
  <si>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</si>
  <si>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</si>
  <si>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</si>
  <si>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</si>
  <si>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</si>
  <si>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</si>
  <si>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</si>
  <si>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</si>
  <si>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</si>
  <si>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</si>
  <si>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</si>
  <si>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</si>
  <si>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</si>
  <si>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</si>
  <si>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Team at site TS</t>
  </si>
  <si>
    <t>No PCM</t>
  </si>
  <si>
    <t>ETA 50 min</t>
  </si>
  <si>
    <t>PCM-20251103-00000695</t>
  </si>
  <si>
    <t xml:space="preserve">Major </t>
  </si>
  <si>
    <t>EM team on the way ETA 100 Mins</t>
  </si>
  <si>
    <t>PCM-20251103-00000754</t>
  </si>
  <si>
    <t>EM team on the way ETA 30 Mins</t>
  </si>
  <si>
    <t>PCM-20251103-00000555</t>
  </si>
  <si>
    <t xml:space="preserve">5G Switched off due to high load / EM team at site connect PG </t>
  </si>
  <si>
    <t>TT-20251102-01141 / no PCM</t>
  </si>
  <si>
    <t>PCM-20251103-00000852</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</si>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</sst>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4" sqref="K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301.54442951388774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6.2890162036637776E-2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45964.492855439814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45964.492855439814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45964.492855439814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45964.492855439814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45964.492855439814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45964.492855439814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45964.492855439814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45964.492855439814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45964.492855439814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45964.492855439814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45964.492855439814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45964.492855439814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45964.492855439814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45964.492855439814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45964.492855439814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45964.492855439814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45964.492855439814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45964.492855439814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45964.492855439814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45964.492855439814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45964.492855439814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45964.492855439814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45964.492855439814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45964.492855439814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45964.492855439814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45964.492855439814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45964.492855439814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45964.492855439814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45964.492855439814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45964.492855439814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45964.492855439814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45964.492855439814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45964.492855439814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45964.492855439814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45964.492855439814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45964.492855439814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45964.492855439814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45964.492855439814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45964.492855439814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45964.492855439814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45964.492855439814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45964.492855439814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45964.492855439814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45964.492855439814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45964.492855439814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45964.492855439814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45964.492855439814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45964.492855439814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45964.492855439814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45964.492855439814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45964.492855439814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45964.492855439814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45964.492855439814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45964.492855439814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45964.492855439814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45964.492855439814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45964.492855439814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45964.492855439814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45964.492855439814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45964.492855439814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45964.492855439814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45964.492855439814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45964.492855439814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45964.492855439814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45964.492855439814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45964.492855439814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45964.492855439814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45964.492855439814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45964.492855439814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45964.492855439814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45964.492855439814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45964.492855439814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45964.492855439814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45964.492855439814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45964.492855439814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45964.492855439814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45964.492855439814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45964.492855439814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45964.492855439814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45964.492855439814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45964.492855439814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45964.492855439814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45964.492855439814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45964.492855439814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45964.492855439814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45964.492855439814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45964.492855439814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45964.492855439814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45964.492855439814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45964.492855439814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45964.492855439814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45964.492855439814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45964.492855439814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45964.492855439814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45964.492855439814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45964.492855439814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45964.492855439814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45964.492855439814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45964.492855439814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45964.492855439814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45964.492855439814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45964.492855439814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45964.492855439814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45964.492855439814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45964.492855439814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45964.492855439814</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45964.492855439814</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tabSelected="1" workbookViewId="0">
      <selection activeCell="K8" sqref="K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139.4930174768524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5.7507721064830548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0.12183692129474366</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21487</v>
      </c>
      <c r="E6" s="113" t="s">
        <v>39021</v>
      </c>
      <c r="F6" s="114">
        <v>45964.422465277778</v>
      </c>
      <c r="G6" s="115">
        <f ca="1">IFERROR(NOW()-F6,"-")</f>
        <v>7.0390162036346737E-2</v>
      </c>
      <c r="H6" s="114">
        <v>45964.416620370372</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1</v>
      </c>
      <c r="D7" s="18" t="s">
        <v>25102</v>
      </c>
      <c r="E7" s="113" t="s">
        <v>39021</v>
      </c>
      <c r="F7" s="114"/>
      <c r="G7" s="115">
        <f ca="1">IFERROR(NOW()-F7,"-")</f>
        <v>45964.492855439814</v>
      </c>
      <c r="H7" s="114">
        <v>45964.424907407411</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R2</v>
      </c>
      <c r="C8" s="18"/>
      <c r="D8" s="18" t="s">
        <v>22242</v>
      </c>
      <c r="E8" s="113"/>
      <c r="F8" s="114"/>
      <c r="G8" s="115">
        <f ca="1">IFERROR(NOW()-F8,"-")</f>
        <v>45964.492855439814</v>
      </c>
      <c r="H8" s="114"/>
      <c r="I8" s="18" t="str">
        <f>IFERROR(VLOOKUP(D8,DB!A:F,6,0),"")</f>
        <v>Power cube</v>
      </c>
      <c r="J8" s="18" t="str">
        <f>IFERROR(VLOOKUP(D8,DB!A:G,7,0),"")</f>
        <v>Good+No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45964.492855439814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45964.492855439814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45964.492855439814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45964.492855439814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45964.492855439814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45964.492855439814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45964.492855439814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45964.492855439814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45964.492855439814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45964.492855439814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45964.492855439814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45964.492855439814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45964.492855439814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45964.492855439814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45964.492855439814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45964.492855439814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45964.492855439814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45964.492855439814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45964.492855439814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45964.492855439814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45964.492855439814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45964.492855439814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45964.492855439814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45964.492855439814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45964.492855439814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45964.492855439814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45964.492855439814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45964.492855439814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45964.492855439814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45964.492855439814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45964.492855439814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45964.492855439814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45964.492855439814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45964.492855439814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45964.492855439814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45964.492855439814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45964.492855439814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45964.492855439814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45964.492855439814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45964.492855439814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45964.492855439814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45964.492855439814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45964.492855439814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45964.492855439814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45964.492855439814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45964.492855439814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45964.492855439814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45964.492855439814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45964.492855439814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45964.492855439814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45964.492855439814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45964.492855439814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45964.492855439814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45964.492855439814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45964.492855439814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45964.492855439814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45964.492855439814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45964.492855439814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45964.492855439814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45964.492855439814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45964.492855439814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45964.492855439814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45964.492855439814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45964.492855439814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45964.492855439814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45964.492855439814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45964.492855439814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45964.492855439814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45964.492855439814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45964.492855439814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45964.492855439814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45964.492855439814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45964.492855439814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45964.492855439814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45964.492855439814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45964.492855439814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45964.492855439814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45964.492855439814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45964.492855439814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45964.492855439814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45964.492855439814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45964.492855439814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45964.492855439814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45964.492855439814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45964.492855439814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45964.492855439814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45964.492855439814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45964.492855439814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45964.492855439814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45964.492855439814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45964.492855439814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45964.492855439814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45964.492855439814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45964.492855439814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45964.492855439814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45964.492855439814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45964.492855439814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45964.492855439814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45964.492855439814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45964.492855439814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45964.492855439814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45964.492855439814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45964.492855439814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45964.492855439814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45964.492855439814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45964.492855439814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45964.492855439814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45964.492855439814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45964.492855439814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45964.492855439814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45964.492855439814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45964.492855439814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45964.492855439814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45964.492855439814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45964.492855439814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45964.492855439814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45964.492855439814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45964.492855439814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45964.492855439814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45964.492855439814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45964.492855439814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45964.492855439814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45964.492855439814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45964.492855439814</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62" t="s">
        <v>15006</v>
      </c>
      <c r="E2" s="18" t="s">
        <v>39116</v>
      </c>
      <c r="F2" s="20">
        <v>45964.44122685185</v>
      </c>
      <c r="G2" s="21">
        <f t="shared" ref="G2:G39" ca="1" si="0">IFERROR(NOW()-F2,"-")</f>
        <v>5.1628587963932659E-2</v>
      </c>
      <c r="H2" s="22">
        <v>45964.394120370373</v>
      </c>
      <c r="I2" s="19" t="str">
        <f>IFERROR(VLOOKUP(D2,DB!A:F,6,0),"")</f>
        <v>SCECO</v>
      </c>
      <c r="J2" s="18" t="str">
        <f>IFERROR(VLOOKUP(D2,DB!A:G,7,0),"")</f>
        <v>Vandalized</v>
      </c>
      <c r="K2" s="46" t="s">
        <v>39117</v>
      </c>
      <c r="L2" s="23" t="str">
        <f>IFERROR(VLOOKUP(D2,DB!A:I,9,0),"")</f>
        <v>Latis</v>
      </c>
    </row>
    <row r="3" spans="1:13" ht="15" customHeight="1">
      <c r="A3" s="19" t="s">
        <v>39118</v>
      </c>
      <c r="B3" s="62" t="str">
        <f>IFERROR(VLOOKUP(D3,DB!A:K,11,0),"")</f>
        <v>R3</v>
      </c>
      <c r="C3" s="18">
        <v>1</v>
      </c>
      <c r="D3" s="62" t="s">
        <v>18829</v>
      </c>
      <c r="E3" s="18" t="s">
        <v>39116</v>
      </c>
      <c r="F3" s="22">
        <v>45964.460925925923</v>
      </c>
      <c r="G3" s="21">
        <f t="shared" ca="1" si="0"/>
        <v>3.1929513890645467E-2</v>
      </c>
      <c r="H3" s="22">
        <v>45964.456134259257</v>
      </c>
      <c r="I3" s="19" t="str">
        <f>IFERROR(VLOOKUP(D3,DB!A:F,6,0),"")</f>
        <v>SCECO</v>
      </c>
      <c r="J3" s="18" t="str">
        <f>IFERROR(VLOOKUP(D3,DB!A:G,7,0),"")</f>
        <v>Dead</v>
      </c>
      <c r="K3" s="46" t="s">
        <v>39119</v>
      </c>
      <c r="L3" s="23" t="str">
        <f>IFERROR(VLOOKUP(D3,DB!A:I,9,0),"")</f>
        <v>Latis</v>
      </c>
    </row>
    <row r="4" spans="1:13" ht="15" customHeight="1">
      <c r="A4" s="19" t="s">
        <v>39120</v>
      </c>
      <c r="B4" s="62" t="str">
        <f>IFERROR(VLOOKUP(D4,DB!A:K,11,0),"")</f>
        <v>R3</v>
      </c>
      <c r="C4" s="18">
        <v>1</v>
      </c>
      <c r="D4" s="18" t="s">
        <v>19379</v>
      </c>
      <c r="E4" s="18" t="s">
        <v>39116</v>
      </c>
      <c r="F4" s="20">
        <v>45964.388067129628</v>
      </c>
      <c r="G4" s="21">
        <f t="shared" ca="1" si="0"/>
        <v>0.10478831018554047</v>
      </c>
      <c r="H4" s="22">
        <v>45964.464317129627</v>
      </c>
      <c r="I4" s="19" t="str">
        <f>IFERROR(VLOOKUP(D4,DB!A:F,6,0),"")</f>
        <v>SCECO</v>
      </c>
      <c r="J4" s="18" t="str">
        <f>IFERROR(VLOOKUP(D4,DB!A:G,7,0),"")</f>
        <v>Dead</v>
      </c>
      <c r="K4" s="46" t="s">
        <v>39121</v>
      </c>
      <c r="L4" s="23" t="str">
        <f>IFERROR(VLOOKUP(D4,DB!A:I,9,0),"")</f>
        <v>Latis</v>
      </c>
    </row>
    <row r="5" spans="1:13" ht="15" customHeight="1">
      <c r="A5" s="19" t="s">
        <v>39122</v>
      </c>
      <c r="B5" s="62" t="str">
        <f>IFERROR(VLOOKUP(D5,DB!A:K,11,0),"")</f>
        <v>R3</v>
      </c>
      <c r="C5" s="18">
        <v>3</v>
      </c>
      <c r="D5" s="62" t="s">
        <v>16714</v>
      </c>
      <c r="E5" s="18"/>
      <c r="F5" s="20"/>
      <c r="G5" s="21">
        <f t="shared" ca="1" si="0"/>
        <v>45964.492855439814</v>
      </c>
      <c r="H5" s="22">
        <v>45964.465532407405</v>
      </c>
      <c r="I5" s="19" t="str">
        <f>IFERROR(VLOOKUP(D5,DB!A:F,6,0),"")</f>
        <v>SCECO</v>
      </c>
      <c r="J5" s="18" t="str">
        <f>IFERROR(VLOOKUP(D5,DB!A:G,7,0),"")</f>
        <v>Dead</v>
      </c>
      <c r="K5" s="46"/>
      <c r="L5" s="23" t="str">
        <f>IFERROR(VLOOKUP(D5,DB!A:I,9,0),"")</f>
        <v>Latis</v>
      </c>
    </row>
    <row r="6" spans="1:13" ht="15" customHeight="1">
      <c r="A6" s="19" t="s">
        <v>39123</v>
      </c>
      <c r="B6" s="62" t="str">
        <f>IFERROR(VLOOKUP(D6,DB!A:K,11,0),"")</f>
        <v>R3</v>
      </c>
      <c r="C6" s="18">
        <v>1</v>
      </c>
      <c r="D6" s="18" t="s">
        <v>14215</v>
      </c>
      <c r="E6" s="62" t="s">
        <v>39102</v>
      </c>
      <c r="F6" s="22">
        <v>45964.491956018515</v>
      </c>
      <c r="G6" s="21">
        <f t="shared" ca="1" si="0"/>
        <v>8.994212985271588E-4</v>
      </c>
      <c r="H6" s="22">
        <v>45964.464756944442</v>
      </c>
      <c r="I6" s="19" t="str">
        <f>IFERROR(VLOOKUP(D6,DB!A:F,6,0),"")</f>
        <v>SCECO</v>
      </c>
      <c r="J6" s="18" t="str">
        <f>IFERROR(VLOOKUP(D6,DB!A:G,7,0),"")</f>
        <v>Good</v>
      </c>
      <c r="K6" s="46" t="s">
        <v>39119</v>
      </c>
      <c r="L6" s="23" t="str">
        <f>IFERROR(VLOOKUP(D6,DB!A:I,9,0),"")</f>
        <v>Latis</v>
      </c>
    </row>
    <row r="7" spans="1:13" ht="15" customHeight="1">
      <c r="A7" s="19"/>
      <c r="B7" s="62" t="str">
        <f>IFERROR(VLOOKUP(D7,DB!A:K,11,0),"")</f>
        <v/>
      </c>
      <c r="C7" s="18"/>
      <c r="D7" s="62"/>
      <c r="E7" s="18"/>
      <c r="F7" s="20"/>
      <c r="G7" s="21">
        <f t="shared" ca="1" si="0"/>
        <v>45964.492855439814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45964.492855439814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45964.492855439814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45964.492855439814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45964.492855439814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45964.492855439814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45964.492855439814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45964.492855439814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45964.492855439814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45964.492855439814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45964.492855439814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45964.492855439814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45964.492855439814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45964.492855439814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45964.492855439814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45964.492855439814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45964.492855439814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45964.492855439814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45964.492855439814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45964.492855439814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45964.492855439814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45964.492855439814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45964.492855439814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45964.492855439814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45964.492855439814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45964.492855439814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45964.492855439814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45964.492855439814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45964.492855439814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45964.492855439814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45964.492855439814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45964.492855439814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45964.492855439814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45964.492855439814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45964.492855439814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45964.492855439814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45964.492855439814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45964.492855439814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45964.492855439814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45964.492855439814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45964.492855439814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45964.492855439814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45964.492855439814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45964.492855439814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45964.492855439814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45964.492855439814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45964.492855439814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45964.492855439814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45964.492855439814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45964.492855439814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45964.492855439814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45964.492855439814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45964.492855439814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45964.492855439814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45964.492855439814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45964.492855439814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45964.492855439814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45964.492855439814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45964.492855439814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45964.492855439814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45964.492855439814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45964.492855439814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45964.492855439814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45964.492855439814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45964.492855439814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45964.492855439814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45964.492855439814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45964.492855439814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45964.492855439814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45964.492855439814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45964.492855439814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45964.492855439814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45964.492855439814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45964.492855439814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45964.492855439814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45964.492855439814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45964.492855439814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45964.492855439814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45964.492855439814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45964.492855439814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45964.492855439814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45964.492855439814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45964.492855439814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45964.492855439814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45964.492855439814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45964.492855439814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45964.492855439814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45964.492855439814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45964.492855439814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45964.492855439814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45964.492855439814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45964.492855439814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45964.492855439814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45964.492855439814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45964.492855439814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45964.492855439814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45964.492855439814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45964.492855439814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45964.492855439814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45964.492855439814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45964.492855439814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45964.492855439814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45964.492855439814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45964.492855439814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45964.492855439814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45964.492855439814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45964.492855439814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45964.492855439814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45964.492855439814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45964.492855439814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45964.492855439814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45964.492855439814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45964.492855439814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45964.492855439814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45964.492855439814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45964.492855439814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45964.492855439814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45964.492855439814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45964.492855439814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45964.492855439814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45964.492855439814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45964.492855439814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45964.492855439814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45964.492855439814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45964.492855439814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45964.492855439814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45964.492855439814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45964.492855439814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45964.492855439814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45964.492855439814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45964.492855439814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45964.492855439814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45964.492855439814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45964.492855439814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45964.492855439814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45964.492855439814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45964.492855439814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45964.492855439814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45964.492855439814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45964.492855439814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45964.492855439814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45964.492855439814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45964.492855439814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45964.492855439814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45964.492855439814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45964.492855439814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45964.492855439814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45964.492855439814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45964.492855439814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45964.492855439814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45964.492855439814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45964.492855439814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45964.492855439814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45964.492855439814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45964.492855439814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45964.492855439814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45964.492855439814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45964.492855439814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45964.492855439814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45964.492855439814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45964.492855439814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45964.492855439814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45964.492855439814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45964.492855439814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45964.492855439814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45964.492855439814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45964.492855439814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45964.492855439814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45964.492855439814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45964.492855439814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45964.492855439814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45964.492855439814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45964.492855439814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45964.492855439814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45964.492855439814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45964.492855439814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45964.492855439814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45964.492855439814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45964.492855439814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45964.492855439814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45964.492855439814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45964.492855439814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45964.492855439814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45964.492855439814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45964.492855439814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45964.492855439814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45964.492855439814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45964.492855439814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45964.492855439814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45964.492855439814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45964.492855439814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45964.492855439814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45964.492855439814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45964.492855439814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45964.492855439814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45964.492855439814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45964.492855439814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45964.492855439814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45964.492855439814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45964.492855439814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45964.492855439814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45964.492855439814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45964.492855439814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45964.492855439814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45964.492855439814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45964.492855439814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45964.492855439814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45964.492855439814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45964.492855439814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45964.492855439814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45964.492855439814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45964.492855439814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45964.492855439814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45964.492855439814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45964.492855439814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45964.492855439814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45964.492855439814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45964.492855439814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45964.492855439814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45964.492855439814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45964.492855439814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45964.492855439814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45964.492855439814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45964.492855439814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45964.492855439814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45964.492855439814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45964.492855439814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45964.492855439814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45964.492855439814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45964.492855439814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45964.492855439814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45964.492855439814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45964.492855439814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45964.492855439814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45964.492855439814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45964.492855439814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45964.492855439814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45964.492855439814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45964.492855439814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45964.492855439814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45964.492855439814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45964.492855439814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45964.492855439814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45964.492855439814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45964.492855439814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45964.492855439814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45964.492855439814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45964.492855439814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45964.492855439814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45964.492855439814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45964.492855439814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45964.492855439814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45964.492855439814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45964.492855439814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45964.492855439814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45964.492855439814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45964.492855439814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45964.492855439814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45964.492855439814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45964.492855439814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45964.492855439814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45964.492855439814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45964.492855439814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45964.492855439814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45964.492855439814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45964.492855439814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45964.492855439814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45964.492855439814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45964.492855439814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45964.492855439814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45964.492855439814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45964.492855439814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45964.492855439814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45964.492855439814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45964.492855439814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45964.492855439814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45964.492855439814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45964.492855439814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45964.492855439814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45964.492855439814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45964.492855439814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45964.492855439814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45964.492855439814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45964.492855439814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45964.492855439814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45964.492855439814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45964.492855439814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45964.492855439814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45964.492855439814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45964.492855439814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45964.492855439814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45964.492855439814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45964.492855439814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45964.492855439814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45964.492855439814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45964.492855439814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45964.492855439814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45964.492855439814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45964.492855439814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45964.492855439814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45964.492855439814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45964.492855439814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45964.492855439814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45964.492855439814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45964.492855439814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45964.492855439814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45964.492855439814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45964.492855439814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45964.492855439814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45964.492855439814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45964.492855439814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45964.492855439814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45964.492855439814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45964.492855439814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45964.492855439814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45964.492855439814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45964.492855439814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45964.492855439814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45964.492855439814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45964.492855439814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45964.492855439814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45964.492855439814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45964.492855439814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45964.492855439814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45964.492855439814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45964.492855439814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45964.492855439814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45964.492855439814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45964.492855439814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45964.492855439814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45964.492855439814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45964.492855439814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45964.492855439814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45964.492855439814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45964.492855439814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45964.492855439814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45964.492855439814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45964.492855439814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45964.492855439814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45964.492855439814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45964.492855439814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45964.492855439814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45964.492855439814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45964.492855439814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45964.492855439814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45964.492855439814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45964.492855439814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45964.492855439814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45964.492855439814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45964.492855439814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45964.492855439814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45964.492855439814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45964.492855439814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45964.492855439814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45964.492855439814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45964.492855439814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45964.492855439814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45964.492855439814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45964.492855439814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45964.492855439814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45964.492855439814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45964.492855439814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45964.492855439814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45964.492855439814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45964.492855439814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45964.492855439814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45964.492855439814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45964.492855439814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45964.492855439814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45964.492855439814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45964.492855439814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45964.492855439814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45964.492855439814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45964.492855439814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45964.492855439814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45964.492855439814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45964.492855439814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45964.492855439814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45964.492855439814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45964.492855439814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45964.492855439814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45964.492855439814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45964.492855439814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45964.492855439814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45964.492855439814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45964.492855439814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45964.492855439814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45964.492855439814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45964.492855439814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45964.492855439814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45964.492855439814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45964.492855439814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45964.492855439814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45964.492855439814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45964.492855439814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45964.492855439814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45964.492855439814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45964.492855439814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45964.492855439814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45964.492855439814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45964.492855439814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45964.492855439814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45964.492855439814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45964.492855439814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45964.492855439814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45964.492855439814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45964.492855439814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45964.492855439814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45964.492855439814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45964.492855439814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45964.492855439814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45964.492855439814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45964.492855439814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45964.492855439814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45964.492855439814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45964.492855439814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45964.492855439814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45964.492855439814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45964.492855439814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45964.492855439814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45964.492855439814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45964.492855439814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45964.492855439814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45964.492855439814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45964.492855439814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45964.492855439814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45964.492855439814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45964.492855439814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45964.492855439814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45964.492855439814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45964.492855439814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45964.492855439814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45964.492855439814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45964.492855439814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45964.492855439814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45964.492855439814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45964.492855439814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45964.492855439814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45964.492855439814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45964.492855439814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45964.492855439814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45964.492855439814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45964.492855439814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45964.492855439814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45964.492855439814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45964.492855439814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45964.492855439814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45964.492855439814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45964.492855439814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45964.492855439814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45964.492855439814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45964.492855439814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45964.492855439814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45964.492855439814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45964.492855439814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45964.492855439814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45964.492855439814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45964.492855439814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45964.492855439814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45964.492855439814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45964.492855439814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45964.492855439814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45964.492855439814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45964.492855439814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45964.492855439814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45964.492855439814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45964.492855439814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45964.492855439814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45964.492855439814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45964.492855439814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45964.492855439814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45964.492855439814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45964.492855439814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45964.492855439814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45964.492855439814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45964.492855439814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45964.492855439814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45964.492855439814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45964.492855439814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45964.492855439814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45964.492855439814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45964.492855439814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45964.492855439814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45964.492855439814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45964.492855439814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45964.492855439814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45964.492855439814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45964.492855439814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45964.492855439814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45964.492855439814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45964.492855439814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45964.492855439814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45964.492855439814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45964.492855439814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45964.492855439814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45964.492855439814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45964.492855439814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45964.492855439814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45964.492855439814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45964.492855439814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45964.492855439814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45964.492855439814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45964.492855439814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45964.492855439814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45964.492855439814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45964.492855439814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45964.492855439814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45964.492855439814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45964.492855439814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45964.492855439814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45964.492855439814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45964.492855439814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45964.492855439814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45964.492855439814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45964.492855439814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45964.492855439814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45964.492855439814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45964.492855439814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45964.492855439814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45964.492855439814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45964.492855439814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45964.492855439814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45964.492855439814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45964.492855439814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45964.492855439814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45964.492855439814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45964.492855439814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45964.492855439814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45964.492855439814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45964.492855439814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45964.492855439814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45964.492855439814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45964.492855439814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45964.492855439814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45964.492855439814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45964.492855439814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45964.492855439814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45964.492855439814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45964.492855439814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45964.492855439814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45964.492855439814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45964.492855439814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45964.492855439814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45964.492855439814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45964.492855439814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45964.492855439814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45964.492855439814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45964.492855439814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45964.492855439814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45964.492855439814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45964.492855439814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45964.492855439814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45964.492855439814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45964.492855439814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45964.492855439814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45964.492855439814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45964.492855439814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45964.492855439814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45964.492855439814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45964.492855439814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45964.492855439814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45964.492855439814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45964.492855439814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45964.492855439814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45964.492855439814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45964.492855439814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45964.492855439814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45964.492855439814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45964.492855439814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45964.492855439814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45964.492855439814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45964.492855439814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45964.492855439814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45964.492855439814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45964.492855439814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45964.492855439814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45964.492855439814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45964.492855439814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45964.492855439814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45964.492855439814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45964.492855439814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45964.492855439814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45964.492855439814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45964.492855439814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45964.492855439814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45964.492855439814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45964.492855439814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45964.492855439814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45964.492855439814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45964.492855439814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45964.492855439814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45964.492855439814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45964.492855439814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45964.492855439814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45964.492855439814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45964.492855439814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45964.492855439814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45964.492855439814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45964.492855439814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45964.492855439814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45964.492855439814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45964.492855439814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45964.492855439814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45964.492855439814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45964.492855439814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45964.492855439814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45964.492855439814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45964.492855439814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45964.492855439814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45964.492855439814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45964.492855439814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45964.492855439814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45964.492855439814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45964.492855439814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45964.492855439814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45964.492855439814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45964.492855439814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45964.492855439814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45964.492855439814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45964.492855439814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45964.492855439814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45964.492855439814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45964.492855439814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45964.492855439814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45964.492855439814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45964.492855439814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45964.492855439814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45964.492855439814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45964.492855439814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45964.492855439814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45964.492855439814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45964.492855439814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45964.492855439814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45964.492855439814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45964.492855439814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45964.492855439814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45964.492855439814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45964.492855439814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45964.492855439814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45964.492855439814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45964.492855439814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45964.492855439814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45964.492855439814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45964.492855439814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45964.492855439814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45964.492855439814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45964.492855439814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45964.492855439814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45964.492855439814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45964.492855439814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45964.492855439814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45964.492855439814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45964.492855439814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45964.492855439814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45964.492855439814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45964.492855439814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45964.492855439814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45964.492855439814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45964.492855439814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45964.492855439814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45964.492855439814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45964.492855439814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45964.492855439814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45964.492855439814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45964.492855439814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45964.492855439814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45964.492855439814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45964.492855439814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45964.492855439814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45964.492855439814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45964.492855439814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45964.492855439814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45964.492855439814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45964.492855439814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45964.492855439814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45964.492855439814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45964.492855439814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45964.492855439814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45964.492855439814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45964.492855439814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45964.492855439814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45964.492855439814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45964.492855439814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45964.492855439814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45964.492855439814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45964.492855439814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45964.492855439814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45964.492855439814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45964.492855439814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45964.492855439814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45964.492855439814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45964.492855439814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45964.492855439814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45964.492855439814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45964.492855439814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45964.492855439814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45964.492855439814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45964.492855439814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45964.492855439814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45964.492855439814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45964.492855439814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45964.492855439814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45964.492855439814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45964.492855439814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45964.492855439814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45964.492855439814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45964.492855439814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45964.492855439814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45964.492855439814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45964.492855439814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45964.492855439814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45964.492855439814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45964.492855439814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45964.492855439814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45964.492855439814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45964.492855439814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45964.492855439814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45964.492855439814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45964.492855439814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45964.492855439814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45964.492855439814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45964.492855439814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45964.492855439814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45964.492855439814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45964.492855439814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45964.492855439814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45964.492855439814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45964.492855439814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45964.492855439814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45964.492855439814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45964.492855439814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45964.492855439814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45964.492855439814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45964.492855439814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45964.492855439814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45964.492855439814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45964.492855439814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45964.492855439814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45964.492855439814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45964.492855439814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45964.492855439814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45964.492855439814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45964.492855439814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45964.492855439814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45964.492855439814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45964.492855439814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45964.492855439814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45964.492855439814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45964.492855439814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45964.492855439814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45964.492855439814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45964.492855439814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45964.492855439814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45964.492855439814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45964.492855439814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45964.492855439814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45964.492855439814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45964.492855439814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45964.492855439814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45964.492855439814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45964.492855439814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45964.492855439814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45964.492855439814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45964.492855439814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45964.492855439814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45964.492855439814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45964.492855439814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45964.492855439814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45964.492855439814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45964.492855439814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45964.492855439814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45964.492855439814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45964.492855439814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45964.492855439814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45964.492855439814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45964.492855439814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45964.492855439814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45964.492855439814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45964.492855439814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45964.492855439814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45964.492855439814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45964.492855439814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45964.492855439814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45964.492855439814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45964.492855439814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45964.492855439814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45964.492855439814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45964.492855439814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45964.492855439814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45964.492855439814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45964.492855439814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45964.492855439814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45964.492855439814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45964.492855439814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45964.492855439814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45964.492855439814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45964.492855439814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45964.492855439814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45964.492855439814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45964.492855439814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45964.492855439814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45964.492855439814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45964.492855439814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45964.492855439814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45964.492855439814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45964.492855439814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45964.492855439814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45964.492855439814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45964.492855439814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45964.492855439814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45964.492855439814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45964.492855439814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45964.492855439814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45964.492855439814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45964.492855439814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45964.492855439814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45964.492855439814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45964.492855439814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45964.492855439814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45964.492855439814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45964.492855439814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45964.492855439814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45964.492855439814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45964.492855439814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45964.492855439814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45964.492855439814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45964.492855439814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45964.492855439814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45964.492855439814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45964.492855439814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45964.492855439814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45964.492855439814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45964.492855439814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45964.492855439814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45964.492855439814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45964.492855439814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45964.492855439814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45964.492855439814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45964.492855439814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45964.492855439814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45964.492855439814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45964.492855439814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45964.492855439814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45964.492855439814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45964.492855439814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45964.492855439814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45964.492855439814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45964.492855439814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45964.492855439814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45964.492855439814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45964.492855439814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45964.492855439814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45964.492855439814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45964.492855439814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45964.492855439814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45964.492855439814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45964.492855439814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45964.492855439814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45964.492855439814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45964.492855439814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45964.492855439814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45964.492855439814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45964.492855439814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45964.492855439814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45964.492855439814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45964.492855439814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45964.492855439814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45964.492855439814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45964.492855439814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45964.492855439814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45964.492855439814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45964.492855439814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45964.492855439814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45964.492855439814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45964.492855439814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45964.492855439814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45964.492855439814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45964.492855439814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45964.492855439814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45964.492855439814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45964.492855439814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45964.492855439814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45964.492855439814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45964.492855439814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45964.492855439814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45964.492855439814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45964.492855439814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45964.492855439814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45964.492855439814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45964.492855439814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45964.492855439814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45964.492855439814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45964.492855439814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45964.492855439814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45964.492855439814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45964.492855439814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45964.492855439814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45964.492855439814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45964.492855439814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45964.492855439814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45964.492855439814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45964.492855439814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45964.492855439814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45964.492855439814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45964.492855439814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45964.492855439814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45964.492855439814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45964.492855439814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45964.492855439814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45964.492855439814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45964.492855439814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45964.492855439814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45964.492855439814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45964.492855439814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45964.492855439814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45964.492855439814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45964.492855439814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45964.492855439814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45964.492855439814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45964.492855439814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45964.492855439814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45964.492855439814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45964.492855439814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45964.492855439814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45964.492855439814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45964.492855439814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45964.492855439814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45964.492855439814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45964.492855439814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45964.492855439814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45964.492855439814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45964.492855439814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45964.492855439814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45964.492855439814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45964.492855439814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45964.492855439814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45964.492855439814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45964.492855439814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45964.492855439814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45964.492855439814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45964.492855439814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45964.492855439814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45964.492855439814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45964.492855439814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45964.492855439814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45964.492855439814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45964.492855439814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45964.492855439814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45964.492855439814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45964.492855439814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45964.492855439814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45964.492855439814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45964.492855439814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45964.492855439814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45964.492855439814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45964.492855439814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45964.492855439814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45964.492855439814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45964.492855439814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45964.492855439814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45964.492855439814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45964.492855439814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45964.492855439814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45964.492855439814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45964.492855439814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45964.492855439814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45964.492855439814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45964.492855439814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45964.492855439814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45964.492855439814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45964.492855439814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45964.492855439814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45964.492855439814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45964.492855439814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45964.492855439814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45964.492855439814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45964.492855439814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45964.492855439814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45964.492855439814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45964.492855439814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45964.492855439814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45964.492855439814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45964.492855439814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45964.492855439814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45964.492855439814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45964.492855439814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45964.492855439814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45964.492855439814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45964.492855439814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45964.492855439814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45964.492855439814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45964.492855439814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45964.492855439814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45964.492855439814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45964.492855439814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45964.492855439814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45964.492855439814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45964.492855439814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45964.492855439814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45964.492855439814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45964.492855439814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45964.492855439814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45964.492855439814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45964.492855439814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45964.492855439814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45964.492855439814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45964.492855439814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45964.492855439814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45964.492855439814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45964.492855439814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45964.492855439814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45964.492855439814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45964.492855439814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45964.492855439814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45964.492855439814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45964.492855439814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45964.492855439814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45964.492855439814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45964.492855439814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45964.492855439814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45964.492855439814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45964.492855439814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45964.492855439814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45964.492855439814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45964.492855439814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45964.492855439814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45964.492855439814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45964.492855439814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45964.492855439814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45964.492855439814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45964.492855439814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45964.492855439814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45964.492855439814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45964.492855439814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45964.492855439814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45964.492855439814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45964.492855439814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45964.492855439814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45964.492855439814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45964.492855439814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45964.492855439814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45964.492855439814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45964.492855439814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45964.492855439814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45964.492855439814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45964.492855439814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45964.492855439814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45964.492855439814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45964.492855439814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45964.492855439814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45964.492855439814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45964.492855439814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45964.492855439814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45964.492855439814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45964.492855439814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45964.492855439814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45964.492855439814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45964.492855439814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45964.492855439814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45964.492855439814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45964.492855439814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45964.492855439814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45964.492855439814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45964.492855439814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45964.492855439814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45964.492855439814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45964.492855439814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45964.492855439814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45964.492855439814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45964.492855439814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45964.492855439814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45964.492855439814</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5 E7: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39124</v>
      </c>
      <c r="B2" s="93" t="str">
        <f>IFERROR(VLOOKUP(D2,DB!A:K,11,0),"")</f>
        <v>R4</v>
      </c>
      <c r="C2" s="96">
        <v>1</v>
      </c>
      <c r="D2" s="93" t="s">
        <v>35092</v>
      </c>
      <c r="E2" s="97" t="s">
        <v>39021</v>
      </c>
      <c r="F2" s="98">
        <v>45703.480717592596</v>
      </c>
      <c r="G2" s="99">
        <f ca="1">IFERROR(NOW()-F2,"")</f>
        <v>261.01213784721767</v>
      </c>
      <c r="H2" s="98">
        <v>45703.474768518521</v>
      </c>
      <c r="I2" s="98" t="str">
        <f>IFERROR(VLOOKUP(D2,DB!A:F,6,0),"")</f>
        <v>SCECO</v>
      </c>
      <c r="J2" s="98" t="str">
        <f>IFERROR(VLOOKUP(D2,DB!A:G,7,0),"")</f>
        <v>Dead</v>
      </c>
      <c r="K2" s="100" t="s">
        <v>39125</v>
      </c>
      <c r="L2" s="93" t="str">
        <f>IFERROR(VLOOKUP(D2,DB!A:I,9,0),"")</f>
        <v>Latis</v>
      </c>
    </row>
    <row r="3" spans="1:16" ht="15" customHeight="1">
      <c r="A3" s="118" t="s">
        <v>39126</v>
      </c>
      <c r="B3" s="118" t="str">
        <f>IFERROR(VLOOKUP(D3,DB!A:K,11,0),"")</f>
        <v>R4</v>
      </c>
      <c r="C3" s="119">
        <v>2</v>
      </c>
      <c r="D3" s="120" t="s">
        <v>37725</v>
      </c>
      <c r="E3" s="97" t="s">
        <v>39021</v>
      </c>
      <c r="F3" s="122">
        <v>45964.391423611109</v>
      </c>
      <c r="G3" s="123">
        <f ca="1">IFERROR(NOW()-F3,"")</f>
        <v>0.1014318287052447</v>
      </c>
      <c r="H3" s="122">
        <v>45964.380046296297</v>
      </c>
      <c r="I3" s="118" t="str">
        <f>IFERROR(VLOOKUP(D3,DB!A:F,6,0),"")</f>
        <v>SCECO</v>
      </c>
      <c r="J3" s="118" t="str">
        <f>IFERROR(VLOOKUP(D3,DB!A:G,7,0),"")</f>
        <v>Dead+Dead</v>
      </c>
      <c r="K3" s="124" t="s">
        <v>39127</v>
      </c>
      <c r="L3" s="120" t="str">
        <f>IFERROR(VLOOKUP(D3,DB!A:I,9,0),"")</f>
        <v>Latis</v>
      </c>
    </row>
    <row r="4" spans="1:16" ht="15" customHeight="1">
      <c r="A4" s="118"/>
      <c r="B4" s="118" t="str">
        <f>IFERROR(VLOOKUP(D4,DB!A:K,11,0),"")</f>
        <v/>
      </c>
      <c r="C4" s="119"/>
      <c r="D4" s="120"/>
      <c r="E4" s="97"/>
      <c r="F4" s="122"/>
      <c r="G4" s="123">
        <f ca="1">IFERROR(NOW()-F4,"")</f>
        <v>45964.492855439814</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45964.492855439814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45964.492855439814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45964.492855439814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45964.492855439814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45964.492855439814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45964.492855439814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45964.492855439814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45964.492855439814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45964.492855439814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45964.492855439814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45964.492855439814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45964.492855439814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45964.492855439814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45964.492855439814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45964.492855439814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45964.492855439814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45964.492855439814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45964.492855439814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45964.492855439814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45964.492855439814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45964.492855439814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45964.492855439814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45964.492855439814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45964.492855439814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45964.492855439814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45964.492855439814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45964.492855439814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45964.492855439814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45964.492855439814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45964.492855439814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45964.492855439814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45964.492855439814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45964.492855439814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45964.492855439814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45964.492855439814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45964.492855439814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45964.492855439814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45964.492855439814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45964.492855439814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45964.492855439814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45964.492855439814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45964.492855439814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45964.492855439814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45964.492855439814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45964.492855439814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45964.492855439814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45964.492855439814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45964.492855439814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45964.492855439814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45964.492855439814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45964.492855439814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45964.492855439814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45964.492855439814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45964.492855439814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45964.492855439814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45964.492855439814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45964.492855439814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45964.492855439814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45964.492855439814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45964.492855439814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45964.492855439814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45964.492855439814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45964.492855439814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45964.492855439814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45964.492855439814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45964.492855439814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45964.492855439814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45964.492855439814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45964.492855439814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45964.492855439814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45964.492855439814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45964.492855439814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45964.492855439814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45964.492855439814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45964.492855439814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45964.492855439814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45964.492855439814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45964.492855439814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45964.492855439814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45964.492855439814</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45964.492855439814</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39128</v>
      </c>
      <c r="B2" s="37" t="str">
        <f>IFERROR(VLOOKUP(D2,DB!A:K,11,0),"")</f>
        <v>R5</v>
      </c>
      <c r="C2" s="37">
        <v>3</v>
      </c>
      <c r="D2" s="117" t="s">
        <v>36011</v>
      </c>
      <c r="E2" s="37" t="s">
        <v>39021</v>
      </c>
      <c r="F2" s="38">
        <v>45891.832060185188</v>
      </c>
      <c r="G2" s="143">
        <f ca="1">IFERROR(NOW()-F2,"")</f>
        <v>72.660795254625555</v>
      </c>
      <c r="H2" s="38">
        <v>45891.790393518517</v>
      </c>
      <c r="I2" s="37" t="str">
        <f>IFERROR(VLOOKUP(D2,DB!A:F,6,0),"")</f>
        <v>Generator-SG</v>
      </c>
      <c r="J2" s="37" t="str">
        <f>IFERROR(VLOOKUP(D2,DB!A:G,7,0),"")</f>
        <v>Vandalized</v>
      </c>
      <c r="K2" s="37" t="s">
        <v>39129</v>
      </c>
      <c r="L2" s="37" t="str">
        <f>IFERROR(VLOOKUP(D2,DB!A:I,9,0),"")</f>
        <v>Latis</v>
      </c>
      <c r="M2" s="116"/>
    </row>
    <row r="3" spans="1:13" ht="30.75">
      <c r="A3" s="37" t="s">
        <v>39130</v>
      </c>
      <c r="B3" s="37" t="str">
        <f>IFERROR(VLOOKUP(D3,DB!A:K,11,0),"")</f>
        <v>R5</v>
      </c>
      <c r="C3" s="37">
        <v>1</v>
      </c>
      <c r="D3" s="37" t="s">
        <v>33268</v>
      </c>
      <c r="E3" s="37" t="s">
        <v>39102</v>
      </c>
      <c r="F3" s="38">
        <v>45926.188877314817</v>
      </c>
      <c r="G3" s="143">
        <f t="shared" ref="G3" ca="1" si="0">IFERROR(NOW()-F3,"")</f>
        <v>38.303978124997229</v>
      </c>
      <c r="H3" s="38">
        <v>45926.158159722225</v>
      </c>
      <c r="I3" s="37" t="str">
        <f>IFERROR(VLOOKUP(D3,DB!A:F,6,0),"")</f>
        <v>SCECO</v>
      </c>
      <c r="J3" s="37" t="str">
        <f>IFERROR(VLOOKUP(D3,DB!A:G,7,0),"")</f>
        <v>Good</v>
      </c>
      <c r="K3" s="37" t="s">
        <v>39131</v>
      </c>
      <c r="L3" s="37" t="str">
        <f>IFERROR(VLOOKUP(D3,DB!A:I,9,0),"")</f>
        <v>Latis</v>
      </c>
      <c r="M3" s="116"/>
    </row>
    <row r="4" spans="1:13" ht="48" customHeight="1">
      <c r="A4" s="151" t="s">
        <v>39132</v>
      </c>
      <c r="B4" s="151" t="str">
        <f>IFERROR(VLOOKUP(D4,DB!A:K,11,0),"")</f>
        <v>R5</v>
      </c>
      <c r="C4" s="151">
        <v>1</v>
      </c>
      <c r="D4" s="151" t="s">
        <v>34758</v>
      </c>
      <c r="E4" s="151" t="s">
        <v>39102</v>
      </c>
      <c r="F4" s="152">
        <v>45948.661111111112</v>
      </c>
      <c r="G4" s="153">
        <f ca="1">IFERROR(NOW()-F4,"")</f>
        <v>15.831744328701461</v>
      </c>
      <c r="H4" s="152">
        <v>45948.661111111112</v>
      </c>
      <c r="I4" s="151" t="str">
        <f>IFERROR(VLOOKUP(D4,DB!A:F,6,0),"")</f>
        <v>SCECO</v>
      </c>
      <c r="J4" s="151" t="str">
        <f>IFERROR(VLOOKUP(D4,DB!A:G,7,0),"")</f>
        <v>Dead</v>
      </c>
      <c r="K4" s="151" t="s">
        <v>39133</v>
      </c>
      <c r="L4" s="151" t="str">
        <f>IFERROR(VLOOKUP(D4,DB!A:I,9,0),"")</f>
        <v>Latis</v>
      </c>
    </row>
    <row r="5" spans="1:13" ht="15">
      <c r="A5" s="151" t="s">
        <v>39134</v>
      </c>
      <c r="B5" s="151" t="str">
        <f>IFERROR(VLOOKUP(D5,DB!A:K,11,0),"")</f>
        <v>R5</v>
      </c>
      <c r="C5" s="151">
        <v>1</v>
      </c>
      <c r="D5" s="151" t="s">
        <v>33614</v>
      </c>
      <c r="E5" s="151" t="s">
        <v>39102</v>
      </c>
      <c r="F5" s="152">
        <v>45964.455625000002</v>
      </c>
      <c r="G5" s="153">
        <f ca="1">IFERROR(NOW()-F5,"")</f>
        <v>3.7230439811537508E-2</v>
      </c>
      <c r="H5" s="152">
        <v>45964.450069444443</v>
      </c>
      <c r="I5" s="151" t="str">
        <f>IFERROR(VLOOKUP(D5,DB!A:F,6,0),"")</f>
        <v>Generator-SG</v>
      </c>
      <c r="J5" s="151" t="str">
        <f>IFERROR(VLOOKUP(D5,DB!A:G,7,0),"")</f>
        <v>Dead</v>
      </c>
      <c r="K5" s="151" t="s">
        <v>39135</v>
      </c>
      <c r="L5" s="151" t="str">
        <f>IFERROR(VLOOKUP(D5,DB!A:I,9,0),"")</f>
        <v>Latis</v>
      </c>
    </row>
    <row r="6" spans="1:13" ht="15">
      <c r="A6" s="151"/>
      <c r="B6" s="151" t="str">
        <f>IFERROR(VLOOKUP(D6,DB!A:K,11,0),"")</f>
        <v/>
      </c>
      <c r="C6" s="151"/>
      <c r="D6" s="151"/>
      <c r="E6" s="151"/>
      <c r="F6" s="152"/>
      <c r="G6" s="153">
        <f ca="1">IFERROR(NOW()-F6,"")</f>
        <v>45964.492855439814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45964.492855439814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45964.492855439814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45964.492855439814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45964.492855439814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45964.492855439814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45964.492855439814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45964.492855439814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45964.492855439814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45964.492855439814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45964.492855439814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45964.492855439814</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45964.492855439814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45964.492855439814</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45964.492855439814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45964.492855439814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45964.492855439814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45964.492855439814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45964.492855439814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45964.492855439814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45964.492855439814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45964.492855439814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45964.492855439814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45964.492855439814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45964.492855439814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45964.492855439814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45964.492855439814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45964.492855439814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45964.492855439814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45964.492855439814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45964.492855439814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45964.492855439814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45964.492855439814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45964.492855439814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45964.492855439814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45964.492855439814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45964.492855439814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45964.492855439814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45964.492855439814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45964.492855439814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45964.492855439814</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45964.492855439814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45964.492855439814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45964.492855439814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45964.492855439814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45964.492855439814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45964.492855439814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45964.492855439814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45964.492855439814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45964.492855439814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45964.492855439814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45964.492855439814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45964.492855439814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45964.492855439814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45964.492855439814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45964.492855439814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45964.492855439814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45964.492855439814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45964.492855439814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45964.492855439814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45964.492855439814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45964.492855439814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45964.492855439814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45964.492855439814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45964.492855439814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45964.492855439814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45964.492855439814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45964.492855439814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45964.492855439814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45964.492855439814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45964.492855439814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45964.492855439814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45964.492855439814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45964.492855439814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45964.492855439814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45964.492855439814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45964.492855439814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45964.492855439814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45964.492855439814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45964.492855439814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45964.492855439814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45964.492855439814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45964.492855439814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45964.492855439814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45964.492855439814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45964.492855439814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45964.492855439814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45964.492855439814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45964.492855439814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45964.492855439814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45964.492855439814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45964.492855439814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45964.492855439814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45964.492855439814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45964.492855439814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45964.492855439814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45964.492855439814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45964.492855439814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45964.492855439814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45964.492855439814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45964.492855439814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45964.492855439814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45964.492855439814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45964.492855439814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45964.492855439814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45964.492855439814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45964.492855439814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45964.492855439814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45964.492855439814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45964.492855439814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45964.492855439814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45964.492855439814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45964.492855439814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45964.492855439814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45964.492855439814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45964.492855439814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45964.492855439814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45964.492855439814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45964.492855439814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45964.492855439814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45964.492855439814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45964.492855439814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45964.492855439814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45964.492855439814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45964.492855439814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45964.492855439814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45964.492855439814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45964.492855439814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45964.492855439814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45964.492855439814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45964.492855439814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45964.492855439814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45964.492855439814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45964.492855439814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45964.492855439814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45964.492855439814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45964.492855439814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45964.492855439814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45964.492855439814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45964.492855439814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45964.492855439814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45964.492855439814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45964.492855439814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45964.492855439814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45964.492855439814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45964.492855439814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45964.492855439814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45964.492855439814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45964.492855439814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45964.492855439814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45964.492855439814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45964.492855439814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45964.492855439814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45964.492855439814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45964.492855439814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45964.492855439814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45964.492855439814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45964.492855439814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45964.492855439814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45964.492855439814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45964.492855439814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45964.492855439814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45964.492855439814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45964.492855439814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45964.492855439814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45964.492855439814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45964.492855439814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45964.492855439814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45964.492855439814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45964.492855439814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45964.492855439814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45964.492855439814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45964.492855439814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45964.492855439814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45964.492855439814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45964.492855439814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45964.492855439814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45964.492855439814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45964.492855439814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45964.492855439814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45964.492855439814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45964.492855439814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45964.492855439814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45964.492855439814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45964.492855439814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45964.492855439814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45964.492855439814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45964.492855439814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45964.492855439814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45964.492855439814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45964.492855439814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45964.492855439814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45964.492855439814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45964.492855439814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45964.492855439814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45964.492855439814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45964.492855439814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45964.492855439814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45964.492855439814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45964.492855439814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45964.492855439814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45964.492855439814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45964.492855439814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45964.492855439814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45964.492855439814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45964.492855439814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45964.492855439814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45964.492855439814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45964.492855439814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45964.492855439814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45964.492855439814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45964.492855439814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45964.492855439814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45964.492855439814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45964.492855439814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45964.492855439814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45964.492855439814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45964.492855439814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45964.492855439814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45964.492855439814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45964.492855439814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45964.492855439814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45964.492855439814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45964.492855439814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45964.492855439814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45964.492855439814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45964.492855439814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45964.492855439814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45964.492855439814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45964.492855439814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45964.492855439814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45964.492855439814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45964.492855439814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45964.492855439814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45964.492855439814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45964.492855439814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45964.492855439814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45964.492855439814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45964.492855439814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45964.492855439814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45964.492855439814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45964.492855439814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45964.492855439814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45964.492855439814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45964.492855439814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45964.492855439814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45964.492855439814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45964.492855439814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45964.492855439814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45964.492855439814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45964.492855439814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45964.492855439814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45964.492855439814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45964.492855439814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45964.492855439814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45964.492855439814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45964.492855439814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45964.492855439814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45964.492855439814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45964.492855439814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45964.492855439814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45964.492855439814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45964.492855439814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45964.492855439814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45964.492855439814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45964.492855439814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45964.492855439814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45964.492855439814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45964.492855439814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45964.492855439814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45964.492855439814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45964.492855439814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45964.492855439814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45964.492855439814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45964.492855439814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45964.492855439814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45964.492855439814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45964.492855439814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45964.492855439814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45964.492855439814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45964.492855439814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45964.492855439814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45964.492855439814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45964.492855439814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45964.492855439814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45964.492855439814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45964.492855439814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45964.492855439814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45964.492855439814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45964.492855439814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45964.492855439814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45964.492855439814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45964.492855439814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45964.492855439814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45964.492855439814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45964.492855439814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45964.492855439814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45964.492855439814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45964.492855439814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45964.492855439814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45964.492855439814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45964.492855439814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45964.492855439814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45964.492855439814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45964.492855439814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45964.492855439814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45964.492855439814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45964.492855439814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45964.492855439814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45964.492855439814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45964.492855439814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45964.492855439814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45964.492855439814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45964.492855439814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45964.492855439814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45964.492855439814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45964.492855439814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45964.492855439814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45964.492855439814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45964.492855439814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45964.492855439814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45964.492855439814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45964.492855439814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45964.492855439814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45964.492855439814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45964.492855439814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45964.492855439814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45964.492855439814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45964.492855439814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45964.492855439814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45964.492855439814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45964.492855439814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45964.492855439814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45964.492855439814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45964.492855439814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45964.492855439814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45964.492855439814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45964.492855439814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45964.492855439814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45964.492855439814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45964.492855439814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45964.492855439814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45964.492855439814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45964.492855439814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45964.492855439814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45964.492855439814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45964.492855439814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45964.492855439814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45964.492855439814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45964.492855439814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45964.492855439814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45964.492855439814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45964.492855439814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45964.492855439814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45964.492855439814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45964.492855439814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45964.492855439814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45964.492855439814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45964.492855439814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45964.492855439814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45964.492855439814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45964.492855439814</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39136</v>
      </c>
      <c r="B2" s="169" t="str">
        <f>IFERROR(VLOOKUP(D2,DB!A:K,11,0),"")</f>
        <v>R6</v>
      </c>
      <c r="C2" s="170">
        <v>1</v>
      </c>
      <c r="D2" s="169" t="s">
        <v>30770</v>
      </c>
      <c r="E2" s="102" t="s">
        <v>39021</v>
      </c>
      <c r="F2" s="174">
        <v>45964.139004629629</v>
      </c>
      <c r="G2" s="115">
        <f t="shared" ref="G2:G15" ca="1" si="0">IFERROR(NOW()-F2,"-")</f>
        <v>0.35385081018466735</v>
      </c>
      <c r="H2" s="171">
        <v>45964.083634259259</v>
      </c>
      <c r="I2" s="169" t="str">
        <f>IFERROR(VLOOKUP(D2,DB!A:F,6,0),"")</f>
        <v>SCECO</v>
      </c>
      <c r="J2" s="169" t="str">
        <f>IFERROR(VLOOKUP(D2,DB!A:G,7,0),"")</f>
        <v>Vandalized</v>
      </c>
      <c r="K2" s="172" t="s">
        <v>39137</v>
      </c>
      <c r="L2" s="173" t="str">
        <f>IFERROR(VLOOKUP(D2,DB!A:I,9,0),"")</f>
        <v>Latis</v>
      </c>
    </row>
    <row r="3" spans="1:16383" ht="31.5" customHeight="1">
      <c r="A3" s="168"/>
      <c r="B3" s="169" t="str">
        <f>IFERROR(VLOOKUP(D3,DB!A:K,11,0),"")</f>
        <v/>
      </c>
      <c r="C3" s="170"/>
      <c r="D3" s="169"/>
      <c r="E3" s="102"/>
      <c r="F3" s="171"/>
      <c r="G3" s="115">
        <f t="shared" ca="1" si="0"/>
        <v>45964.492855439814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45964.492855439814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45964.492855439814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45964.492855439814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45964.492855439814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45964.492855439814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45964.492855439814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45964.492855439814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45964.492855439814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45964.492855439814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45964.492855439814</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45964.492855439814</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45964.492855439814</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45964.492855439814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45964.492855439814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45964.492855439814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45964.492855439814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45964.492855439814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45964.492855439814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45964.492855439814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45964.492855439814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45964.492855439814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45964.492855439814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45964.492855439814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45964.492855439814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45964.492855439814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45964.492855439814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45964.492855439814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45964.492855439814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45964.492855439814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45964.492855439814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45964.492855439814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45964.492855439814</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2025-11-03T08:49:54Z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